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056" yWindow="-12" windowWidth="9996" windowHeight="8676" firstSheet="2" activeTab="2"/>
  </bookViews>
  <sheets>
    <sheet name="P. ACCIÓN A ENERO 2019" sheetId="1" r:id="rId1"/>
    <sheet name="P. ACCIÓN 31 ENERO" sheetId="2" r:id="rId2"/>
    <sheet name="P. ACCIÓN CONSOLIDADO" sheetId="3" r:id="rId3"/>
  </sheets>
  <externalReferences>
    <externalReference r:id="rId4"/>
    <externalReference r:id="rId5"/>
  </externalReferences>
  <definedNames>
    <definedName name="_xlnm.Print_Titles" localSheetId="1">'P. ACCIÓN 31 ENERO'!$C:$F,'P. ACCIÓN 31 ENERO'!$1:$3</definedName>
    <definedName name="_xlnm.Print_Titles" localSheetId="0">'P. ACCIÓN A ENERO 2019'!$C:$F,'P. ACCIÓN A ENERO 2019'!$1:$3</definedName>
    <definedName name="_xlnm.Print_Titles" localSheetId="2">'P. ACCIÓN CONSOLIDADO'!$C:$F,'P. ACCIÓN CONSOLIDADO'!$1:$3</definedName>
  </definedNames>
  <calcPr calcId="144525"/>
</workbook>
</file>

<file path=xl/calcChain.xml><?xml version="1.0" encoding="utf-8"?>
<calcChain xmlns="http://schemas.openxmlformats.org/spreadsheetml/2006/main">
  <c r="DU148" i="3" l="1"/>
  <c r="DT148" i="3"/>
  <c r="DS148" i="3"/>
  <c r="DU147" i="3"/>
  <c r="DT147" i="3"/>
  <c r="DS147" i="3"/>
  <c r="DR146" i="3" l="1"/>
  <c r="DR145" i="3"/>
  <c r="DR144" i="3"/>
  <c r="DR143" i="3"/>
  <c r="DR142" i="3"/>
  <c r="DR141" i="3"/>
  <c r="CX145" i="3"/>
  <c r="CR145" i="3"/>
  <c r="CQ145" i="3"/>
  <c r="CP145" i="3"/>
  <c r="CO145" i="3"/>
  <c r="CM145" i="3"/>
  <c r="CL145" i="3"/>
  <c r="CK145" i="3"/>
  <c r="CJ145" i="3"/>
  <c r="CI145" i="3"/>
  <c r="CH145" i="3"/>
  <c r="CG145" i="3"/>
  <c r="CF145" i="3"/>
  <c r="CE145" i="3"/>
  <c r="CD145" i="3"/>
  <c r="CC145" i="3"/>
  <c r="CB145" i="3"/>
  <c r="CA145" i="3"/>
  <c r="BY145" i="3"/>
  <c r="AX145" i="3"/>
  <c r="AW145" i="3"/>
  <c r="AV145" i="3"/>
  <c r="AU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E145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K145" i="3"/>
  <c r="J145" i="3"/>
  <c r="I145" i="3"/>
  <c r="H145" i="3"/>
  <c r="CR144" i="3"/>
  <c r="CQ144" i="3"/>
  <c r="CP144" i="3"/>
  <c r="CO144" i="3"/>
  <c r="CM144" i="3"/>
  <c r="CL144" i="3"/>
  <c r="CK144" i="3"/>
  <c r="CJ144" i="3"/>
  <c r="CI144" i="3"/>
  <c r="CH144" i="3"/>
  <c r="CG144" i="3"/>
  <c r="CF144" i="3"/>
  <c r="CE144" i="3"/>
  <c r="CD144" i="3"/>
  <c r="CC144" i="3"/>
  <c r="CB144" i="3"/>
  <c r="CA144" i="3"/>
  <c r="BY144" i="3"/>
  <c r="AX144" i="3"/>
  <c r="AW144" i="3"/>
  <c r="AV144" i="3"/>
  <c r="AU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E144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CR143" i="3"/>
  <c r="CQ143" i="3"/>
  <c r="CO143" i="3"/>
  <c r="CL143" i="3"/>
  <c r="CK143" i="3"/>
  <c r="CJ143" i="3"/>
  <c r="CI143" i="3"/>
  <c r="CH143" i="3"/>
  <c r="CG143" i="3"/>
  <c r="CF143" i="3"/>
  <c r="CD143" i="3"/>
  <c r="CC143" i="3"/>
  <c r="CB143" i="3"/>
  <c r="CA143" i="3"/>
  <c r="BZ143" i="3"/>
  <c r="BY143" i="3"/>
  <c r="AW143" i="3"/>
  <c r="AU143" i="3"/>
  <c r="AR143" i="3"/>
  <c r="AQ143" i="3"/>
  <c r="AP143" i="3"/>
  <c r="AO143" i="3"/>
  <c r="AN143" i="3"/>
  <c r="AM143" i="3"/>
  <c r="AL143" i="3"/>
  <c r="AJ143" i="3"/>
  <c r="AI143" i="3"/>
  <c r="AH143" i="3"/>
  <c r="AG143" i="3"/>
  <c r="AF143" i="3"/>
  <c r="AE143" i="3"/>
  <c r="AA143" i="3"/>
  <c r="AA146" i="3" s="1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CS142" i="3"/>
  <c r="CR142" i="3"/>
  <c r="CQ142" i="3"/>
  <c r="CP142" i="3"/>
  <c r="CO142" i="3"/>
  <c r="CN142" i="3"/>
  <c r="CM142" i="3"/>
  <c r="CL142" i="3"/>
  <c r="CK142" i="3"/>
  <c r="CJ142" i="3"/>
  <c r="CI142" i="3"/>
  <c r="CH142" i="3"/>
  <c r="CG142" i="3"/>
  <c r="CF142" i="3"/>
  <c r="CE142" i="3"/>
  <c r="CD142" i="3"/>
  <c r="CC142" i="3"/>
  <c r="CB142" i="3"/>
  <c r="CA142" i="3"/>
  <c r="BY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E142" i="3"/>
  <c r="Z142" i="3"/>
  <c r="Y142" i="3"/>
  <c r="X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H142" i="3"/>
  <c r="CR141" i="3"/>
  <c r="CP141" i="3"/>
  <c r="CO141" i="3"/>
  <c r="CN141" i="3"/>
  <c r="CM141" i="3"/>
  <c r="CL141" i="3"/>
  <c r="CK141" i="3"/>
  <c r="CJ141" i="3"/>
  <c r="CI141" i="3"/>
  <c r="CH141" i="3"/>
  <c r="CG141" i="3"/>
  <c r="CF141" i="3"/>
  <c r="CE141" i="3"/>
  <c r="CD141" i="3"/>
  <c r="CB141" i="3"/>
  <c r="CA141" i="3"/>
  <c r="BY141" i="3"/>
  <c r="AX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H141" i="3"/>
  <c r="AG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H141" i="3"/>
  <c r="CS140" i="3"/>
  <c r="CR140" i="3"/>
  <c r="CQ140" i="3"/>
  <c r="CP140" i="3"/>
  <c r="CO140" i="3"/>
  <c r="CM140" i="3"/>
  <c r="CL140" i="3"/>
  <c r="CK140" i="3"/>
  <c r="CJ140" i="3"/>
  <c r="CI140" i="3"/>
  <c r="CH140" i="3"/>
  <c r="CG140" i="3"/>
  <c r="CF140" i="3"/>
  <c r="CE140" i="3"/>
  <c r="CD140" i="3"/>
  <c r="CC140" i="3"/>
  <c r="CB140" i="3"/>
  <c r="CA140" i="3"/>
  <c r="BY140" i="3"/>
  <c r="AX140" i="3"/>
  <c r="AW140" i="3"/>
  <c r="AV140" i="3"/>
  <c r="AU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E140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I140" i="3"/>
  <c r="H140" i="3"/>
  <c r="CS139" i="3"/>
  <c r="CR139" i="3"/>
  <c r="CQ139" i="3"/>
  <c r="CP139" i="3"/>
  <c r="CO139" i="3"/>
  <c r="CN139" i="3"/>
  <c r="CM139" i="3"/>
  <c r="CL139" i="3"/>
  <c r="CK139" i="3"/>
  <c r="CJ139" i="3"/>
  <c r="CI139" i="3"/>
  <c r="CH139" i="3"/>
  <c r="CG139" i="3"/>
  <c r="CF139" i="3"/>
  <c r="CE139" i="3"/>
  <c r="CD139" i="3"/>
  <c r="CC139" i="3"/>
  <c r="CB139" i="3"/>
  <c r="CA139" i="3"/>
  <c r="BZ139" i="3"/>
  <c r="B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J139" i="3"/>
  <c r="AI139" i="3"/>
  <c r="AH139" i="3"/>
  <c r="AG139" i="3"/>
  <c r="AF139" i="3"/>
  <c r="AE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I139" i="3"/>
  <c r="H139" i="3"/>
  <c r="CS135" i="3"/>
  <c r="CR135" i="3"/>
  <c r="CQ135" i="3"/>
  <c r="CP135" i="3"/>
  <c r="CO135" i="3"/>
  <c r="CM135" i="3"/>
  <c r="CL135" i="3"/>
  <c r="CK135" i="3"/>
  <c r="CJ135" i="3"/>
  <c r="CI135" i="3"/>
  <c r="CH135" i="3"/>
  <c r="CG135" i="3"/>
  <c r="CF135" i="3"/>
  <c r="CE135" i="3"/>
  <c r="CD135" i="3"/>
  <c r="CC135" i="3"/>
  <c r="CB135" i="3"/>
  <c r="CA135" i="3"/>
  <c r="BY135" i="3"/>
  <c r="AX135" i="3"/>
  <c r="AW135" i="3"/>
  <c r="AV135" i="3"/>
  <c r="AU135" i="3"/>
  <c r="AS135" i="3"/>
  <c r="AR135" i="3"/>
  <c r="AQ135" i="3"/>
  <c r="AP135" i="3"/>
  <c r="AO135" i="3"/>
  <c r="AN135" i="3"/>
  <c r="AM135" i="3"/>
  <c r="AL135" i="3"/>
  <c r="AJ135" i="3"/>
  <c r="AI135" i="3"/>
  <c r="AH135" i="3"/>
  <c r="AG135" i="3"/>
  <c r="AE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J135" i="3"/>
  <c r="H135" i="3"/>
  <c r="DO134" i="3"/>
  <c r="DN134" i="3"/>
  <c r="DM134" i="3"/>
  <c r="DL134" i="3"/>
  <c r="DK134" i="3"/>
  <c r="DJ134" i="3"/>
  <c r="DI134" i="3"/>
  <c r="DH134" i="3"/>
  <c r="DG134" i="3"/>
  <c r="DF134" i="3"/>
  <c r="DE134" i="3"/>
  <c r="DD134" i="3"/>
  <c r="DC134" i="3"/>
  <c r="DB134" i="3"/>
  <c r="DA134" i="3"/>
  <c r="CZ134" i="3"/>
  <c r="CY134" i="3"/>
  <c r="CX134" i="3"/>
  <c r="CV134" i="3"/>
  <c r="BX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B134" i="3"/>
  <c r="AD134" i="3"/>
  <c r="I134" i="3"/>
  <c r="BC134" i="3" s="1"/>
  <c r="DP133" i="3"/>
  <c r="DO133" i="3"/>
  <c r="DN133" i="3"/>
  <c r="DM133" i="3"/>
  <c r="DL133" i="3"/>
  <c r="DK133" i="3"/>
  <c r="DJ133" i="3"/>
  <c r="DI133" i="3"/>
  <c r="DH133" i="3"/>
  <c r="DG133" i="3"/>
  <c r="DF133" i="3"/>
  <c r="DE133" i="3"/>
  <c r="DD133" i="3"/>
  <c r="DC133" i="3"/>
  <c r="DB133" i="3"/>
  <c r="DA133" i="3"/>
  <c r="CZ133" i="3"/>
  <c r="CY133" i="3"/>
  <c r="CX133" i="3"/>
  <c r="CV133" i="3"/>
  <c r="BZ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BB133" i="3"/>
  <c r="AF133" i="3"/>
  <c r="AD133" i="3" s="1"/>
  <c r="AB133" i="3"/>
  <c r="I133" i="3"/>
  <c r="I135" i="3" s="1"/>
  <c r="DP132" i="3"/>
  <c r="DO132" i="3"/>
  <c r="DN132" i="3"/>
  <c r="DM132" i="3"/>
  <c r="DL132" i="3"/>
  <c r="DK132" i="3"/>
  <c r="DJ132" i="3"/>
  <c r="DI132" i="3"/>
  <c r="DH132" i="3"/>
  <c r="DG132" i="3"/>
  <c r="DF132" i="3"/>
  <c r="DE132" i="3"/>
  <c r="DD132" i="3"/>
  <c r="DC132" i="3"/>
  <c r="DB132" i="3"/>
  <c r="DA132" i="3"/>
  <c r="CZ132" i="3"/>
  <c r="CY132" i="3"/>
  <c r="CX132" i="3"/>
  <c r="CW132" i="3"/>
  <c r="BX132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I132" i="3"/>
  <c r="BH132" i="3"/>
  <c r="BG132" i="3"/>
  <c r="BF132" i="3"/>
  <c r="BE132" i="3"/>
  <c r="BD132" i="3"/>
  <c r="BC132" i="3"/>
  <c r="BB132" i="3"/>
  <c r="AD132" i="3"/>
  <c r="G132" i="3"/>
  <c r="AC132" i="3" s="1"/>
  <c r="AZ132" i="3" s="1"/>
  <c r="DP131" i="3"/>
  <c r="DO131" i="3"/>
  <c r="DN131" i="3"/>
  <c r="DM131" i="3"/>
  <c r="DL131" i="3"/>
  <c r="DK131" i="3"/>
  <c r="DJ131" i="3"/>
  <c r="DI131" i="3"/>
  <c r="DH131" i="3"/>
  <c r="DG131" i="3"/>
  <c r="DF131" i="3"/>
  <c r="DE131" i="3"/>
  <c r="DD131" i="3"/>
  <c r="DC131" i="3"/>
  <c r="DB131" i="3"/>
  <c r="DA131" i="3"/>
  <c r="CZ131" i="3"/>
  <c r="CY131" i="3"/>
  <c r="CX131" i="3"/>
  <c r="CW131" i="3"/>
  <c r="CV131" i="3"/>
  <c r="BX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BC131" i="3"/>
  <c r="BB131" i="3"/>
  <c r="AD131" i="3"/>
  <c r="G131" i="3"/>
  <c r="BW131" i="3" s="1"/>
  <c r="CT131" i="3" s="1"/>
  <c r="DP130" i="3"/>
  <c r="DO130" i="3"/>
  <c r="DN130" i="3"/>
  <c r="DM130" i="3"/>
  <c r="DL130" i="3"/>
  <c r="DK130" i="3"/>
  <c r="DJ130" i="3"/>
  <c r="DI130" i="3"/>
  <c r="DH130" i="3"/>
  <c r="DG130" i="3"/>
  <c r="DF130" i="3"/>
  <c r="DE130" i="3"/>
  <c r="DD130" i="3"/>
  <c r="DC130" i="3"/>
  <c r="DB130" i="3"/>
  <c r="DA130" i="3"/>
  <c r="CZ130" i="3"/>
  <c r="CY130" i="3"/>
  <c r="CX130" i="3"/>
  <c r="CW130" i="3"/>
  <c r="CV130" i="3"/>
  <c r="BX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E130" i="3"/>
  <c r="BD130" i="3"/>
  <c r="BC130" i="3"/>
  <c r="BB130" i="3"/>
  <c r="AD130" i="3"/>
  <c r="G130" i="3"/>
  <c r="BW130" i="3" s="1"/>
  <c r="CT130" i="3" s="1"/>
  <c r="DP129" i="3"/>
  <c r="DO129" i="3"/>
  <c r="DN129" i="3"/>
  <c r="DM129" i="3"/>
  <c r="DL129" i="3"/>
  <c r="DK129" i="3"/>
  <c r="DJ129" i="3"/>
  <c r="DI129" i="3"/>
  <c r="DH129" i="3"/>
  <c r="DG129" i="3"/>
  <c r="DF129" i="3"/>
  <c r="DE129" i="3"/>
  <c r="DD129" i="3"/>
  <c r="DC129" i="3"/>
  <c r="DB129" i="3"/>
  <c r="DA129" i="3"/>
  <c r="CZ129" i="3"/>
  <c r="CY129" i="3"/>
  <c r="CX129" i="3"/>
  <c r="CV129" i="3"/>
  <c r="BZ129" i="3"/>
  <c r="CW129" i="3" s="1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E129" i="3"/>
  <c r="BD129" i="3"/>
  <c r="BB129" i="3"/>
  <c r="AF129" i="3"/>
  <c r="AD129" i="3" s="1"/>
  <c r="G129" i="3"/>
  <c r="DP128" i="3"/>
  <c r="DO128" i="3"/>
  <c r="DN128" i="3"/>
  <c r="DM128" i="3"/>
  <c r="DL128" i="3"/>
  <c r="DK128" i="3"/>
  <c r="DJ128" i="3"/>
  <c r="DI128" i="3"/>
  <c r="DH128" i="3"/>
  <c r="DG128" i="3"/>
  <c r="DF128" i="3"/>
  <c r="DE128" i="3"/>
  <c r="DD128" i="3"/>
  <c r="DC128" i="3"/>
  <c r="DB128" i="3"/>
  <c r="DA128" i="3"/>
  <c r="CZ128" i="3"/>
  <c r="CY128" i="3"/>
  <c r="CX128" i="3"/>
  <c r="CV128" i="3"/>
  <c r="BZ128" i="3"/>
  <c r="BX128" i="3" s="1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B128" i="3"/>
  <c r="AF128" i="3"/>
  <c r="G128" i="3"/>
  <c r="DP127" i="3"/>
  <c r="DO127" i="3"/>
  <c r="DN127" i="3"/>
  <c r="DM127" i="3"/>
  <c r="DL127" i="3"/>
  <c r="DK127" i="3"/>
  <c r="DJ127" i="3"/>
  <c r="DI127" i="3"/>
  <c r="DH127" i="3"/>
  <c r="DG127" i="3"/>
  <c r="DF127" i="3"/>
  <c r="DE127" i="3"/>
  <c r="DD127" i="3"/>
  <c r="DC127" i="3"/>
  <c r="DB127" i="3"/>
  <c r="DA127" i="3"/>
  <c r="CZ127" i="3"/>
  <c r="CY127" i="3"/>
  <c r="CX127" i="3"/>
  <c r="CV127" i="3"/>
  <c r="BZ127" i="3"/>
  <c r="CW127" i="3" s="1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BB127" i="3"/>
  <c r="AF127" i="3"/>
  <c r="G127" i="3"/>
  <c r="DP126" i="3"/>
  <c r="DO126" i="3"/>
  <c r="DN126" i="3"/>
  <c r="DM126" i="3"/>
  <c r="DL126" i="3"/>
  <c r="DK126" i="3"/>
  <c r="DJ126" i="3"/>
  <c r="DI126" i="3"/>
  <c r="DH126" i="3"/>
  <c r="DG126" i="3"/>
  <c r="DF126" i="3"/>
  <c r="DE126" i="3"/>
  <c r="DD126" i="3"/>
  <c r="DC126" i="3"/>
  <c r="DB126" i="3"/>
  <c r="DA126" i="3"/>
  <c r="CZ126" i="3"/>
  <c r="CY126" i="3"/>
  <c r="CX126" i="3"/>
  <c r="CW126" i="3"/>
  <c r="CV126" i="3"/>
  <c r="BX126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E126" i="3"/>
  <c r="BD126" i="3"/>
  <c r="BC126" i="3"/>
  <c r="BB126" i="3"/>
  <c r="AD126" i="3"/>
  <c r="G126" i="3"/>
  <c r="AC126" i="3" s="1"/>
  <c r="AZ126" i="3" s="1"/>
  <c r="DP125" i="3"/>
  <c r="DO125" i="3"/>
  <c r="DN125" i="3"/>
  <c r="DM125" i="3"/>
  <c r="DL125" i="3"/>
  <c r="DJ125" i="3"/>
  <c r="DI125" i="3"/>
  <c r="DH125" i="3"/>
  <c r="DG125" i="3"/>
  <c r="DF125" i="3"/>
  <c r="DE125" i="3"/>
  <c r="DD125" i="3"/>
  <c r="DC125" i="3"/>
  <c r="DB125" i="3"/>
  <c r="DA125" i="3"/>
  <c r="CZ125" i="3"/>
  <c r="CY125" i="3"/>
  <c r="CX125" i="3"/>
  <c r="CV125" i="3"/>
  <c r="CN125" i="3"/>
  <c r="DK125" i="3" s="1"/>
  <c r="BZ125" i="3"/>
  <c r="CW125" i="3" s="1"/>
  <c r="BV125" i="3"/>
  <c r="BU125" i="3"/>
  <c r="BT125" i="3"/>
  <c r="BS125" i="3"/>
  <c r="BR125" i="3"/>
  <c r="BP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B125" i="3"/>
  <c r="AT125" i="3"/>
  <c r="AF125" i="3"/>
  <c r="G125" i="3"/>
  <c r="DO124" i="3"/>
  <c r="DN124" i="3"/>
  <c r="DM124" i="3"/>
  <c r="DL124" i="3"/>
  <c r="DK124" i="3"/>
  <c r="DJ124" i="3"/>
  <c r="DI124" i="3"/>
  <c r="DH124" i="3"/>
  <c r="DG124" i="3"/>
  <c r="DF124" i="3"/>
  <c r="DE124" i="3"/>
  <c r="DD124" i="3"/>
  <c r="DC124" i="3"/>
  <c r="DB124" i="3"/>
  <c r="DA124" i="3"/>
  <c r="CZ124" i="3"/>
  <c r="CY124" i="3"/>
  <c r="CX124" i="3"/>
  <c r="CW124" i="3"/>
  <c r="CV124" i="3"/>
  <c r="BX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AY124" i="3"/>
  <c r="AD124" i="3" s="1"/>
  <c r="AB124" i="3"/>
  <c r="DP124" i="3" s="1"/>
  <c r="G124" i="3"/>
  <c r="DO123" i="3"/>
  <c r="DN123" i="3"/>
  <c r="DM123" i="3"/>
  <c r="DL123" i="3"/>
  <c r="DK123" i="3"/>
  <c r="DJ123" i="3"/>
  <c r="DI123" i="3"/>
  <c r="DH123" i="3"/>
  <c r="DG123" i="3"/>
  <c r="DF123" i="3"/>
  <c r="DE123" i="3"/>
  <c r="DD123" i="3"/>
  <c r="DC123" i="3"/>
  <c r="DB123" i="3"/>
  <c r="DA123" i="3"/>
  <c r="CZ123" i="3"/>
  <c r="CY123" i="3"/>
  <c r="CX123" i="3"/>
  <c r="CW123" i="3"/>
  <c r="CV123" i="3"/>
  <c r="BX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AY123" i="3"/>
  <c r="AD123" i="3" s="1"/>
  <c r="AB123" i="3"/>
  <c r="G123" i="3" s="1"/>
  <c r="DO122" i="3"/>
  <c r="DN122" i="3"/>
  <c r="DM122" i="3"/>
  <c r="DL122" i="3"/>
  <c r="DK122" i="3"/>
  <c r="DJ122" i="3"/>
  <c r="DI122" i="3"/>
  <c r="DH122" i="3"/>
  <c r="DG122" i="3"/>
  <c r="DF122" i="3"/>
  <c r="DE122" i="3"/>
  <c r="DD122" i="3"/>
  <c r="DC122" i="3"/>
  <c r="DB122" i="3"/>
  <c r="DA122" i="3"/>
  <c r="CZ122" i="3"/>
  <c r="CY122" i="3"/>
  <c r="CX122" i="3"/>
  <c r="CW122" i="3"/>
  <c r="CV122" i="3"/>
  <c r="BX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AY122" i="3"/>
  <c r="AB122" i="3"/>
  <c r="G122" i="3" s="1"/>
  <c r="DO121" i="3"/>
  <c r="DN121" i="3"/>
  <c r="DM121" i="3"/>
  <c r="DL121" i="3"/>
  <c r="DK121" i="3"/>
  <c r="DJ121" i="3"/>
  <c r="DI121" i="3"/>
  <c r="DH121" i="3"/>
  <c r="DG121" i="3"/>
  <c r="DF121" i="3"/>
  <c r="DE121" i="3"/>
  <c r="DD121" i="3"/>
  <c r="DC121" i="3"/>
  <c r="DB121" i="3"/>
  <c r="DA121" i="3"/>
  <c r="CZ121" i="3"/>
  <c r="CY121" i="3"/>
  <c r="CX121" i="3"/>
  <c r="CW121" i="3"/>
  <c r="CV121" i="3"/>
  <c r="BX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AY121" i="3"/>
  <c r="AD121" i="3" s="1"/>
  <c r="AB121" i="3"/>
  <c r="G121" i="3" s="1"/>
  <c r="BW121" i="3" s="1"/>
  <c r="CT121" i="3" s="1"/>
  <c r="DO120" i="3"/>
  <c r="DN120" i="3"/>
  <c r="DM120" i="3"/>
  <c r="DL120" i="3"/>
  <c r="DK120" i="3"/>
  <c r="DJ120" i="3"/>
  <c r="DI120" i="3"/>
  <c r="DH120" i="3"/>
  <c r="DG120" i="3"/>
  <c r="DF120" i="3"/>
  <c r="DE120" i="3"/>
  <c r="DD120" i="3"/>
  <c r="DC120" i="3"/>
  <c r="DB120" i="3"/>
  <c r="DA120" i="3"/>
  <c r="CZ120" i="3"/>
  <c r="CY120" i="3"/>
  <c r="CX120" i="3"/>
  <c r="CX139" i="3" s="1"/>
  <c r="CW120" i="3"/>
  <c r="CV120" i="3"/>
  <c r="BX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BF120" i="3"/>
  <c r="BE120" i="3"/>
  <c r="BD120" i="3"/>
  <c r="BD139" i="3" s="1"/>
  <c r="BC120" i="3"/>
  <c r="BB120" i="3"/>
  <c r="AY120" i="3"/>
  <c r="AB120" i="3"/>
  <c r="AB139" i="3" s="1"/>
  <c r="G120" i="3"/>
  <c r="DP119" i="3"/>
  <c r="DO119" i="3"/>
  <c r="DN119" i="3"/>
  <c r="DM119" i="3"/>
  <c r="DL119" i="3"/>
  <c r="DK119" i="3"/>
  <c r="DJ119" i="3"/>
  <c r="DI119" i="3"/>
  <c r="DH119" i="3"/>
  <c r="DG119" i="3"/>
  <c r="DF119" i="3"/>
  <c r="DE119" i="3"/>
  <c r="DD119" i="3"/>
  <c r="DC119" i="3"/>
  <c r="DB119" i="3"/>
  <c r="DA119" i="3"/>
  <c r="CZ119" i="3"/>
  <c r="CY119" i="3"/>
  <c r="CW119" i="3"/>
  <c r="CV119" i="3"/>
  <c r="BX119" i="3"/>
  <c r="BW119" i="3" s="1"/>
  <c r="CT119" i="3" s="1"/>
  <c r="BV119" i="3"/>
  <c r="BU119" i="3"/>
  <c r="BT119" i="3"/>
  <c r="BT139" i="3" s="1"/>
  <c r="BS119" i="3"/>
  <c r="BR119" i="3"/>
  <c r="BQ119" i="3"/>
  <c r="BP119" i="3"/>
  <c r="BO119" i="3"/>
  <c r="BN119" i="3"/>
  <c r="BN139" i="3" s="1"/>
  <c r="BM119" i="3"/>
  <c r="BL119" i="3"/>
  <c r="BK119" i="3"/>
  <c r="BJ119" i="3"/>
  <c r="BI119" i="3"/>
  <c r="BG119" i="3"/>
  <c r="BF119" i="3"/>
  <c r="BF139" i="3" s="1"/>
  <c r="BE119" i="3"/>
  <c r="BC119" i="3"/>
  <c r="BB119" i="3"/>
  <c r="BB139" i="3" s="1"/>
  <c r="AK119" i="3"/>
  <c r="AK139" i="3" s="1"/>
  <c r="G119" i="3"/>
  <c r="DP118" i="3"/>
  <c r="DO118" i="3"/>
  <c r="DN118" i="3"/>
  <c r="DM118" i="3"/>
  <c r="DL118" i="3"/>
  <c r="DK118" i="3"/>
  <c r="DJ118" i="3"/>
  <c r="DI118" i="3"/>
  <c r="DH118" i="3"/>
  <c r="DG118" i="3"/>
  <c r="DF118" i="3"/>
  <c r="DE118" i="3"/>
  <c r="DD118" i="3"/>
  <c r="DC118" i="3"/>
  <c r="DB118" i="3"/>
  <c r="DA118" i="3"/>
  <c r="CZ118" i="3"/>
  <c r="CY118" i="3"/>
  <c r="CW118" i="3"/>
  <c r="CV118" i="3"/>
  <c r="BX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C118" i="3"/>
  <c r="BB118" i="3"/>
  <c r="AD118" i="3"/>
  <c r="G118" i="3"/>
  <c r="CR117" i="3"/>
  <c r="CP117" i="3"/>
  <c r="CO117" i="3"/>
  <c r="CN117" i="3"/>
  <c r="CM117" i="3"/>
  <c r="CL117" i="3"/>
  <c r="CK117" i="3"/>
  <c r="CJ117" i="3"/>
  <c r="CI117" i="3"/>
  <c r="CH117" i="3"/>
  <c r="CG117" i="3"/>
  <c r="CF117" i="3"/>
  <c r="CE117" i="3"/>
  <c r="CD117" i="3"/>
  <c r="CB117" i="3"/>
  <c r="CA117" i="3"/>
  <c r="BY117" i="3"/>
  <c r="AX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H117" i="3"/>
  <c r="AG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H117" i="3"/>
  <c r="DP116" i="3"/>
  <c r="DO116" i="3"/>
  <c r="DM116" i="3"/>
  <c r="DL116" i="3"/>
  <c r="DK116" i="3"/>
  <c r="DJ116" i="3"/>
  <c r="DI116" i="3"/>
  <c r="DH116" i="3"/>
  <c r="DG116" i="3"/>
  <c r="DF116" i="3"/>
  <c r="DE116" i="3"/>
  <c r="DD116" i="3"/>
  <c r="DC116" i="3"/>
  <c r="DB116" i="3"/>
  <c r="DA116" i="3"/>
  <c r="CZ116" i="3"/>
  <c r="CY116" i="3"/>
  <c r="CW116" i="3"/>
  <c r="CV116" i="3"/>
  <c r="CQ116" i="3"/>
  <c r="DN116" i="3" s="1"/>
  <c r="BV116" i="3"/>
  <c r="BU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AW116" i="3"/>
  <c r="BT116" i="3" s="1"/>
  <c r="G116" i="3"/>
  <c r="DP115" i="3"/>
  <c r="DO115" i="3"/>
  <c r="DM115" i="3"/>
  <c r="DL115" i="3"/>
  <c r="DK115" i="3"/>
  <c r="DJ115" i="3"/>
  <c r="DI115" i="3"/>
  <c r="DH115" i="3"/>
  <c r="DG115" i="3"/>
  <c r="DF115" i="3"/>
  <c r="DE115" i="3"/>
  <c r="DD115" i="3"/>
  <c r="DC115" i="3"/>
  <c r="DB115" i="3"/>
  <c r="DA115" i="3"/>
  <c r="CZ115" i="3"/>
  <c r="CY115" i="3"/>
  <c r="CW115" i="3"/>
  <c r="CV115" i="3"/>
  <c r="CQ115" i="3"/>
  <c r="DN115" i="3" s="1"/>
  <c r="BV115" i="3"/>
  <c r="BU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B115" i="3"/>
  <c r="AW115" i="3"/>
  <c r="BT115" i="3" s="1"/>
  <c r="G115" i="3"/>
  <c r="DP114" i="3"/>
  <c r="DO114" i="3"/>
  <c r="DM114" i="3"/>
  <c r="DL114" i="3"/>
  <c r="DK114" i="3"/>
  <c r="DJ114" i="3"/>
  <c r="DI114" i="3"/>
  <c r="DH114" i="3"/>
  <c r="DG114" i="3"/>
  <c r="DF114" i="3"/>
  <c r="DE114" i="3"/>
  <c r="DD114" i="3"/>
  <c r="DC114" i="3"/>
  <c r="DB114" i="3"/>
  <c r="DA114" i="3"/>
  <c r="CZ114" i="3"/>
  <c r="CY114" i="3"/>
  <c r="CW114" i="3"/>
  <c r="CV114" i="3"/>
  <c r="CQ114" i="3"/>
  <c r="DN114" i="3" s="1"/>
  <c r="BV114" i="3"/>
  <c r="BU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C114" i="3"/>
  <c r="BB114" i="3"/>
  <c r="AW114" i="3"/>
  <c r="AD114" i="3" s="1"/>
  <c r="G114" i="3"/>
  <c r="DP113" i="3"/>
  <c r="DO113" i="3"/>
  <c r="DM113" i="3"/>
  <c r="DL113" i="3"/>
  <c r="DK113" i="3"/>
  <c r="DJ113" i="3"/>
  <c r="DI113" i="3"/>
  <c r="DH113" i="3"/>
  <c r="DG113" i="3"/>
  <c r="DF113" i="3"/>
  <c r="DE113" i="3"/>
  <c r="DD113" i="3"/>
  <c r="DC113" i="3"/>
  <c r="DB113" i="3"/>
  <c r="DA113" i="3"/>
  <c r="CZ113" i="3"/>
  <c r="CY113" i="3"/>
  <c r="CX113" i="3"/>
  <c r="CW113" i="3"/>
  <c r="CV113" i="3"/>
  <c r="CQ113" i="3"/>
  <c r="BV113" i="3"/>
  <c r="BU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AW113" i="3"/>
  <c r="BT113" i="3" s="1"/>
  <c r="AE113" i="3"/>
  <c r="AD113" i="3"/>
  <c r="G113" i="3"/>
  <c r="DP112" i="3"/>
  <c r="DO112" i="3"/>
  <c r="DN112" i="3"/>
  <c r="DM112" i="3"/>
  <c r="DL112" i="3"/>
  <c r="DK112" i="3"/>
  <c r="DJ112" i="3"/>
  <c r="DI112" i="3"/>
  <c r="DH112" i="3"/>
  <c r="DG112" i="3"/>
  <c r="DF112" i="3"/>
  <c r="DE112" i="3"/>
  <c r="DD112" i="3"/>
  <c r="DC112" i="3"/>
  <c r="DB112" i="3"/>
  <c r="DA112" i="3"/>
  <c r="CZ112" i="3"/>
  <c r="CY112" i="3"/>
  <c r="CW112" i="3"/>
  <c r="CV112" i="3"/>
  <c r="BX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AD112" i="3"/>
  <c r="G112" i="3"/>
  <c r="DP111" i="3"/>
  <c r="DO111" i="3"/>
  <c r="DN111" i="3"/>
  <c r="DM111" i="3"/>
  <c r="DL111" i="3"/>
  <c r="DK111" i="3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W111" i="3"/>
  <c r="CV111" i="3"/>
  <c r="BX111" i="3"/>
  <c r="BW111" i="3"/>
  <c r="CT111" i="3" s="1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AD111" i="3"/>
  <c r="G111" i="3"/>
  <c r="DP110" i="3"/>
  <c r="DO110" i="3"/>
  <c r="DN110" i="3"/>
  <c r="DM110" i="3"/>
  <c r="DL110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W110" i="3"/>
  <c r="CV110" i="3"/>
  <c r="BX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AD110" i="3"/>
  <c r="G110" i="3"/>
  <c r="DP109" i="3"/>
  <c r="DO109" i="3"/>
  <c r="DN109" i="3"/>
  <c r="DM109" i="3"/>
  <c r="DL109" i="3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W109" i="3"/>
  <c r="CV109" i="3"/>
  <c r="BX109" i="3"/>
  <c r="BV109" i="3"/>
  <c r="BU109" i="3"/>
  <c r="BT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AD109" i="3"/>
  <c r="G109" i="3"/>
  <c r="DO108" i="3"/>
  <c r="DN108" i="3"/>
  <c r="DM108" i="3"/>
  <c r="DL108" i="3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S108" i="3"/>
  <c r="CS141" i="3" s="1"/>
  <c r="BX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AY108" i="3"/>
  <c r="AB108" i="3"/>
  <c r="G108" i="3" s="1"/>
  <c r="DP107" i="3"/>
  <c r="DO107" i="3"/>
  <c r="DN107" i="3"/>
  <c r="DM107" i="3"/>
  <c r="DL107" i="3"/>
  <c r="DK107" i="3"/>
  <c r="DJ107" i="3"/>
  <c r="DI107" i="3"/>
  <c r="DH107" i="3"/>
  <c r="DG107" i="3"/>
  <c r="DF107" i="3"/>
  <c r="DE107" i="3"/>
  <c r="DD107" i="3"/>
  <c r="DC107" i="3"/>
  <c r="DB107" i="3"/>
  <c r="DA107" i="3"/>
  <c r="CY107" i="3"/>
  <c r="CW107" i="3"/>
  <c r="CV107" i="3"/>
  <c r="CC107" i="3"/>
  <c r="CC117" i="3" s="1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E107" i="3"/>
  <c r="BD107" i="3"/>
  <c r="BC107" i="3"/>
  <c r="BB107" i="3"/>
  <c r="AY107" i="3"/>
  <c r="BV107" i="3" s="1"/>
  <c r="AI107" i="3"/>
  <c r="AI141" i="3" s="1"/>
  <c r="G107" i="3"/>
  <c r="DO106" i="3"/>
  <c r="DN106" i="3"/>
  <c r="DM106" i="3"/>
  <c r="DL106" i="3"/>
  <c r="DK106" i="3"/>
  <c r="DJ106" i="3"/>
  <c r="DI106" i="3"/>
  <c r="DH106" i="3"/>
  <c r="DG106" i="3"/>
  <c r="DF106" i="3"/>
  <c r="DE106" i="3"/>
  <c r="DD106" i="3"/>
  <c r="DC106" i="3"/>
  <c r="DB106" i="3"/>
  <c r="DA106" i="3"/>
  <c r="CZ106" i="3"/>
  <c r="CY106" i="3"/>
  <c r="CX106" i="3"/>
  <c r="CV106" i="3"/>
  <c r="BZ106" i="3"/>
  <c r="BZ141" i="3" s="1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B106" i="3"/>
  <c r="AY106" i="3"/>
  <c r="AF106" i="3"/>
  <c r="AB106" i="3"/>
  <c r="DP106" i="3" s="1"/>
  <c r="I106" i="3"/>
  <c r="I117" i="3" s="1"/>
  <c r="DP105" i="3"/>
  <c r="DO105" i="3"/>
  <c r="DN105" i="3"/>
  <c r="DM105" i="3"/>
  <c r="DL105" i="3"/>
  <c r="DK105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W105" i="3"/>
  <c r="CV105" i="3"/>
  <c r="CT105" i="3"/>
  <c r="BT105" i="3"/>
  <c r="BA105" i="3" s="1"/>
  <c r="AD105" i="3"/>
  <c r="AC105" i="3" s="1"/>
  <c r="AZ105" i="3" s="1"/>
  <c r="G105" i="3"/>
  <c r="DP104" i="3"/>
  <c r="DO104" i="3"/>
  <c r="DM104" i="3"/>
  <c r="DL104" i="3"/>
  <c r="DK104" i="3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W104" i="3"/>
  <c r="CV104" i="3"/>
  <c r="CQ104" i="3"/>
  <c r="BV104" i="3"/>
  <c r="BU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AW104" i="3"/>
  <c r="G104" i="3"/>
  <c r="DP103" i="3"/>
  <c r="DO103" i="3"/>
  <c r="DN103" i="3"/>
  <c r="DM103" i="3"/>
  <c r="DL103" i="3"/>
  <c r="DK103" i="3"/>
  <c r="DJ103" i="3"/>
  <c r="DI103" i="3"/>
  <c r="DH103" i="3"/>
  <c r="DG103" i="3"/>
  <c r="DF103" i="3"/>
  <c r="DE103" i="3"/>
  <c r="DD103" i="3"/>
  <c r="DC103" i="3"/>
  <c r="DB103" i="3"/>
  <c r="DA103" i="3"/>
  <c r="CZ103" i="3"/>
  <c r="CY103" i="3"/>
  <c r="CW103" i="3"/>
  <c r="CV103" i="3"/>
  <c r="BX103" i="3"/>
  <c r="BV103" i="3"/>
  <c r="BU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AW103" i="3"/>
  <c r="AD103" i="3" s="1"/>
  <c r="G103" i="3"/>
  <c r="DP102" i="3"/>
  <c r="DO102" i="3"/>
  <c r="DN102" i="3"/>
  <c r="DM102" i="3"/>
  <c r="DL102" i="3"/>
  <c r="DK102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W102" i="3"/>
  <c r="CV102" i="3"/>
  <c r="BX102" i="3"/>
  <c r="BW102" i="3" s="1"/>
  <c r="CT102" i="3" s="1"/>
  <c r="BV102" i="3"/>
  <c r="BU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AW102" i="3"/>
  <c r="BT102" i="3" s="1"/>
  <c r="G102" i="3"/>
  <c r="CR101" i="3"/>
  <c r="CQ101" i="3"/>
  <c r="CP101" i="3"/>
  <c r="CO101" i="3"/>
  <c r="CM101" i="3"/>
  <c r="CL101" i="3"/>
  <c r="CK101" i="3"/>
  <c r="CJ101" i="3"/>
  <c r="CI101" i="3"/>
  <c r="CH101" i="3"/>
  <c r="CG101" i="3"/>
  <c r="CF101" i="3"/>
  <c r="CE101" i="3"/>
  <c r="CD101" i="3"/>
  <c r="CC101" i="3"/>
  <c r="CB101" i="3"/>
  <c r="CA101" i="3"/>
  <c r="BY101" i="3"/>
  <c r="AX101" i="3"/>
  <c r="AW101" i="3"/>
  <c r="AV101" i="3"/>
  <c r="AU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E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H101" i="3"/>
  <c r="DO100" i="3"/>
  <c r="DN100" i="3"/>
  <c r="DM100" i="3"/>
  <c r="DL100" i="3"/>
  <c r="DK100" i="3"/>
  <c r="DJ100" i="3"/>
  <c r="DI100" i="3"/>
  <c r="DH100" i="3"/>
  <c r="DG100" i="3"/>
  <c r="DF100" i="3"/>
  <c r="DE100" i="3"/>
  <c r="DD100" i="3"/>
  <c r="DC100" i="3"/>
  <c r="DB100" i="3"/>
  <c r="DA100" i="3"/>
  <c r="CZ100" i="3"/>
  <c r="CY100" i="3"/>
  <c r="CW100" i="3"/>
  <c r="CV100" i="3"/>
  <c r="CS100" i="3"/>
  <c r="BX100" i="3" s="1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AY100" i="3"/>
  <c r="AD100" i="3" s="1"/>
  <c r="AB100" i="3"/>
  <c r="G100" i="3" s="1"/>
  <c r="DP99" i="3"/>
  <c r="DO99" i="3"/>
  <c r="DN99" i="3"/>
  <c r="DM99" i="3"/>
  <c r="DL99" i="3"/>
  <c r="DK99" i="3"/>
  <c r="DJ99" i="3"/>
  <c r="DI99" i="3"/>
  <c r="DH99" i="3"/>
  <c r="DG99" i="3"/>
  <c r="DF99" i="3"/>
  <c r="DE99" i="3"/>
  <c r="DD99" i="3"/>
  <c r="DC99" i="3"/>
  <c r="DB99" i="3"/>
  <c r="DA99" i="3"/>
  <c r="CZ99" i="3"/>
  <c r="CY99" i="3"/>
  <c r="CV99" i="3"/>
  <c r="BZ99" i="3"/>
  <c r="BX99" i="3" s="1"/>
  <c r="BW99" i="3" s="1"/>
  <c r="CT99" i="3" s="1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B99" i="3"/>
  <c r="AY99" i="3"/>
  <c r="BV99" i="3" s="1"/>
  <c r="AF99" i="3"/>
  <c r="BC99" i="3" s="1"/>
  <c r="G99" i="3"/>
  <c r="DP98" i="3"/>
  <c r="DO98" i="3"/>
  <c r="DN98" i="3"/>
  <c r="DM98" i="3"/>
  <c r="DL98" i="3"/>
  <c r="DK98" i="3"/>
  <c r="DJ98" i="3"/>
  <c r="DI98" i="3"/>
  <c r="DH98" i="3"/>
  <c r="DG98" i="3"/>
  <c r="DF98" i="3"/>
  <c r="DE98" i="3"/>
  <c r="DD98" i="3"/>
  <c r="DC98" i="3"/>
  <c r="DB98" i="3"/>
  <c r="DA98" i="3"/>
  <c r="CZ98" i="3"/>
  <c r="CY98" i="3"/>
  <c r="CW98" i="3"/>
  <c r="CV98" i="3"/>
  <c r="BX98" i="3"/>
  <c r="BQ98" i="3"/>
  <c r="BA98" i="3" s="1"/>
  <c r="AD98" i="3"/>
  <c r="G98" i="3"/>
  <c r="BW98" i="3" s="1"/>
  <c r="CT98" i="3" s="1"/>
  <c r="DP97" i="3"/>
  <c r="DO97" i="3"/>
  <c r="DN97" i="3"/>
  <c r="DM97" i="3"/>
  <c r="DL97" i="3"/>
  <c r="DK97" i="3"/>
  <c r="DJ97" i="3"/>
  <c r="DI97" i="3"/>
  <c r="DH97" i="3"/>
  <c r="DG97" i="3"/>
  <c r="DF97" i="3"/>
  <c r="DE97" i="3"/>
  <c r="DD97" i="3"/>
  <c r="DC97" i="3"/>
  <c r="DB97" i="3"/>
  <c r="DA97" i="3"/>
  <c r="CZ97" i="3"/>
  <c r="CY97" i="3"/>
  <c r="CW97" i="3"/>
  <c r="CV97" i="3"/>
  <c r="BX97" i="3"/>
  <c r="BW97" i="3"/>
  <c r="CT97" i="3" s="1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AD97" i="3"/>
  <c r="AC97" i="3" s="1"/>
  <c r="AZ97" i="3" s="1"/>
  <c r="G97" i="3"/>
  <c r="DP96" i="3"/>
  <c r="DO96" i="3"/>
  <c r="DN96" i="3"/>
  <c r="DM96" i="3"/>
  <c r="DL96" i="3"/>
  <c r="DK96" i="3"/>
  <c r="DJ96" i="3"/>
  <c r="DI96" i="3"/>
  <c r="DH96" i="3"/>
  <c r="DG96" i="3"/>
  <c r="DF96" i="3"/>
  <c r="DE96" i="3"/>
  <c r="DD96" i="3"/>
  <c r="DC96" i="3"/>
  <c r="DB96" i="3"/>
  <c r="DA96" i="3"/>
  <c r="CZ96" i="3"/>
  <c r="CY96" i="3"/>
  <c r="CV96" i="3"/>
  <c r="BZ96" i="3"/>
  <c r="CW96" i="3" s="1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B96" i="3"/>
  <c r="AF96" i="3"/>
  <c r="AD96" i="3" s="1"/>
  <c r="G96" i="3"/>
  <c r="DP95" i="3"/>
  <c r="DO95" i="3"/>
  <c r="DN95" i="3"/>
  <c r="DM95" i="3"/>
  <c r="DL95" i="3"/>
  <c r="DK95" i="3"/>
  <c r="DJ95" i="3"/>
  <c r="DI95" i="3"/>
  <c r="DH95" i="3"/>
  <c r="DG95" i="3"/>
  <c r="DF95" i="3"/>
  <c r="DE95" i="3"/>
  <c r="DD95" i="3"/>
  <c r="DC95" i="3"/>
  <c r="DB95" i="3"/>
  <c r="DA95" i="3"/>
  <c r="CZ95" i="3"/>
  <c r="CY95" i="3"/>
  <c r="CW95" i="3"/>
  <c r="CV95" i="3"/>
  <c r="BX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AD95" i="3"/>
  <c r="G95" i="3"/>
  <c r="DP94" i="3"/>
  <c r="DO94" i="3"/>
  <c r="DN94" i="3"/>
  <c r="DM94" i="3"/>
  <c r="DL94" i="3"/>
  <c r="DK94" i="3"/>
  <c r="DJ94" i="3"/>
  <c r="DI94" i="3"/>
  <c r="DH94" i="3"/>
  <c r="DG94" i="3"/>
  <c r="DF94" i="3"/>
  <c r="DE94" i="3"/>
  <c r="DD94" i="3"/>
  <c r="DC94" i="3"/>
  <c r="DB94" i="3"/>
  <c r="DA94" i="3"/>
  <c r="CZ94" i="3"/>
  <c r="CY94" i="3"/>
  <c r="CV94" i="3"/>
  <c r="BZ94" i="3"/>
  <c r="CW94" i="3" s="1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B94" i="3"/>
  <c r="AF94" i="3"/>
  <c r="BC94" i="3" s="1"/>
  <c r="G94" i="3"/>
  <c r="DP93" i="3"/>
  <c r="DO93" i="3"/>
  <c r="DN93" i="3"/>
  <c r="DM93" i="3"/>
  <c r="DL93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V93" i="3"/>
  <c r="BZ93" i="3"/>
  <c r="BX93" i="3" s="1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B93" i="3"/>
  <c r="AF93" i="3"/>
  <c r="BC93" i="3" s="1"/>
  <c r="G93" i="3"/>
  <c r="DK92" i="3"/>
  <c r="CU92" i="3"/>
  <c r="BX92" i="3"/>
  <c r="BQ92" i="3"/>
  <c r="BA92" i="3"/>
  <c r="AD92" i="3"/>
  <c r="G92" i="3"/>
  <c r="BW92" i="3" s="1"/>
  <c r="CT92" i="3" s="1"/>
  <c r="DP91" i="3"/>
  <c r="DO91" i="3"/>
  <c r="DN91" i="3"/>
  <c r="DM91" i="3"/>
  <c r="DL91" i="3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W91" i="3"/>
  <c r="CV91" i="3"/>
  <c r="BX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AD91" i="3"/>
  <c r="G91" i="3"/>
  <c r="AC91" i="3" s="1"/>
  <c r="AZ91" i="3" s="1"/>
  <c r="DO90" i="3"/>
  <c r="DN90" i="3"/>
  <c r="DM90" i="3"/>
  <c r="DL90" i="3"/>
  <c r="DJ90" i="3"/>
  <c r="DI90" i="3"/>
  <c r="DH90" i="3"/>
  <c r="DG90" i="3"/>
  <c r="DF90" i="3"/>
  <c r="DE90" i="3"/>
  <c r="DD90" i="3"/>
  <c r="DC90" i="3"/>
  <c r="DB90" i="3"/>
  <c r="DA90" i="3"/>
  <c r="CZ90" i="3"/>
  <c r="CY90" i="3"/>
  <c r="CV90" i="3"/>
  <c r="CS90" i="3"/>
  <c r="DP90" i="3" s="1"/>
  <c r="CN90" i="3"/>
  <c r="DK90" i="3" s="1"/>
  <c r="BZ90" i="3"/>
  <c r="CW90" i="3" s="1"/>
  <c r="BU90" i="3"/>
  <c r="BT90" i="3"/>
  <c r="BS90" i="3"/>
  <c r="BR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B90" i="3"/>
  <c r="AY90" i="3"/>
  <c r="AT90" i="3"/>
  <c r="BQ90" i="3" s="1"/>
  <c r="AF90" i="3"/>
  <c r="BC90" i="3" s="1"/>
  <c r="AB90" i="3"/>
  <c r="G90" i="3"/>
  <c r="DP89" i="3"/>
  <c r="DO89" i="3"/>
  <c r="DN89" i="3"/>
  <c r="DM89" i="3"/>
  <c r="DL89" i="3"/>
  <c r="DK89" i="3"/>
  <c r="DJ89" i="3"/>
  <c r="DI89" i="3"/>
  <c r="DH89" i="3"/>
  <c r="DG89" i="3"/>
  <c r="DF89" i="3"/>
  <c r="DE89" i="3"/>
  <c r="DD89" i="3"/>
  <c r="DC89" i="3"/>
  <c r="DB89" i="3"/>
  <c r="DA89" i="3"/>
  <c r="CZ89" i="3"/>
  <c r="CY89" i="3"/>
  <c r="CW89" i="3"/>
  <c r="CV89" i="3"/>
  <c r="BX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AD89" i="3"/>
  <c r="G89" i="3"/>
  <c r="DP88" i="3"/>
  <c r="DO88" i="3"/>
  <c r="DN88" i="3"/>
  <c r="DM88" i="3"/>
  <c r="DL88" i="3"/>
  <c r="DK88" i="3"/>
  <c r="DJ88" i="3"/>
  <c r="DI88" i="3"/>
  <c r="DH88" i="3"/>
  <c r="DG88" i="3"/>
  <c r="DF88" i="3"/>
  <c r="DE88" i="3"/>
  <c r="DD88" i="3"/>
  <c r="DC88" i="3"/>
  <c r="DB88" i="3"/>
  <c r="DA88" i="3"/>
  <c r="CZ88" i="3"/>
  <c r="CY88" i="3"/>
  <c r="CW88" i="3"/>
  <c r="CV88" i="3"/>
  <c r="BX88" i="3"/>
  <c r="BW88" i="3" s="1"/>
  <c r="CT88" i="3" s="1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AD88" i="3"/>
  <c r="G88" i="3"/>
  <c r="DP87" i="3"/>
  <c r="DO87" i="3"/>
  <c r="DN87" i="3"/>
  <c r="DM87" i="3"/>
  <c r="DL87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W87" i="3"/>
  <c r="CV87" i="3"/>
  <c r="CN87" i="3"/>
  <c r="DK87" i="3" s="1"/>
  <c r="BV87" i="3"/>
  <c r="BU87" i="3"/>
  <c r="BT87" i="3"/>
  <c r="BS87" i="3"/>
  <c r="BR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AT87" i="3"/>
  <c r="BQ87" i="3" s="1"/>
  <c r="G87" i="3"/>
  <c r="DP86" i="3"/>
  <c r="DO86" i="3"/>
  <c r="DN86" i="3"/>
  <c r="DM86" i="3"/>
  <c r="DL86" i="3"/>
  <c r="DK86" i="3"/>
  <c r="DJ86" i="3"/>
  <c r="DI86" i="3"/>
  <c r="DH86" i="3"/>
  <c r="DG86" i="3"/>
  <c r="DF86" i="3"/>
  <c r="DE86" i="3"/>
  <c r="DD86" i="3"/>
  <c r="DC86" i="3"/>
  <c r="DB86" i="3"/>
  <c r="DA86" i="3"/>
  <c r="CZ86" i="3"/>
  <c r="CY86" i="3"/>
  <c r="CW86" i="3"/>
  <c r="CV86" i="3"/>
  <c r="BX86" i="3"/>
  <c r="BW86" i="3" s="1"/>
  <c r="CT86" i="3" s="1"/>
  <c r="BV86" i="3"/>
  <c r="BU86" i="3"/>
  <c r="BT86" i="3"/>
  <c r="BS86" i="3"/>
  <c r="BR86" i="3"/>
  <c r="BQ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AS86" i="3"/>
  <c r="AD86" i="3"/>
  <c r="AB86" i="3"/>
  <c r="G86" i="3"/>
  <c r="DP85" i="3"/>
  <c r="DO85" i="3"/>
  <c r="DN85" i="3"/>
  <c r="DM85" i="3"/>
  <c r="DL85" i="3"/>
  <c r="DK85" i="3"/>
  <c r="DJ85" i="3"/>
  <c r="DI85" i="3"/>
  <c r="DH85" i="3"/>
  <c r="DG85" i="3"/>
  <c r="DF85" i="3"/>
  <c r="DE85" i="3"/>
  <c r="DD85" i="3"/>
  <c r="DC85" i="3"/>
  <c r="DB85" i="3"/>
  <c r="DA85" i="3"/>
  <c r="CZ85" i="3"/>
  <c r="CY85" i="3"/>
  <c r="CW85" i="3"/>
  <c r="CV85" i="3"/>
  <c r="BX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AD85" i="3"/>
  <c r="G85" i="3"/>
  <c r="BW85" i="3" s="1"/>
  <c r="CT85" i="3" s="1"/>
  <c r="DP84" i="3"/>
  <c r="DO84" i="3"/>
  <c r="DN84" i="3"/>
  <c r="DM84" i="3"/>
  <c r="DL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W84" i="3"/>
  <c r="CV84" i="3"/>
  <c r="CN84" i="3"/>
  <c r="DK84" i="3" s="1"/>
  <c r="BV84" i="3"/>
  <c r="BU84" i="3"/>
  <c r="BT84" i="3"/>
  <c r="BS84" i="3"/>
  <c r="BR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AT84" i="3"/>
  <c r="AD84" i="3" s="1"/>
  <c r="G84" i="3"/>
  <c r="DP83" i="3"/>
  <c r="DO83" i="3"/>
  <c r="DN83" i="3"/>
  <c r="DM83" i="3"/>
  <c r="DL83" i="3"/>
  <c r="DK83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W83" i="3"/>
  <c r="CV83" i="3"/>
  <c r="BX83" i="3"/>
  <c r="BW83" i="3"/>
  <c r="CT83" i="3" s="1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AZ83" i="3"/>
  <c r="G83" i="3"/>
  <c r="DP82" i="3"/>
  <c r="DO82" i="3"/>
  <c r="DN82" i="3"/>
  <c r="DM82" i="3"/>
  <c r="DL82" i="3"/>
  <c r="DK82" i="3"/>
  <c r="DJ82" i="3"/>
  <c r="DI82" i="3"/>
  <c r="DH82" i="3"/>
  <c r="DG82" i="3"/>
  <c r="DF82" i="3"/>
  <c r="DE82" i="3"/>
  <c r="DD82" i="3"/>
  <c r="DC82" i="3"/>
  <c r="DB82" i="3"/>
  <c r="DA82" i="3"/>
  <c r="CZ82" i="3"/>
  <c r="CY82" i="3"/>
  <c r="CW82" i="3"/>
  <c r="CV82" i="3"/>
  <c r="BX82" i="3"/>
  <c r="BW82" i="3" s="1"/>
  <c r="CT82" i="3" s="1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AZ82" i="3"/>
  <c r="G82" i="3"/>
  <c r="DO81" i="3"/>
  <c r="DN81" i="3"/>
  <c r="DM81" i="3"/>
  <c r="DL81" i="3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W81" i="3"/>
  <c r="CV81" i="3"/>
  <c r="BX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AY81" i="3"/>
  <c r="AD81" i="3" s="1"/>
  <c r="AB81" i="3"/>
  <c r="DP81" i="3" s="1"/>
  <c r="G81" i="3"/>
  <c r="DP80" i="3"/>
  <c r="DO80" i="3"/>
  <c r="DN80" i="3"/>
  <c r="DM80" i="3"/>
  <c r="DL80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W80" i="3"/>
  <c r="CV80" i="3"/>
  <c r="BX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AD80" i="3"/>
  <c r="G80" i="3"/>
  <c r="DO79" i="3"/>
  <c r="DN79" i="3"/>
  <c r="DM79" i="3"/>
  <c r="DL79" i="3"/>
  <c r="DK79" i="3"/>
  <c r="DJ79" i="3"/>
  <c r="DI79" i="3"/>
  <c r="DH79" i="3"/>
  <c r="DG79" i="3"/>
  <c r="DF79" i="3"/>
  <c r="DE79" i="3"/>
  <c r="DD79" i="3"/>
  <c r="DC79" i="3"/>
  <c r="DB79" i="3"/>
  <c r="DA79" i="3"/>
  <c r="CZ79" i="3"/>
  <c r="CY79" i="3"/>
  <c r="CV79" i="3"/>
  <c r="CS79" i="3"/>
  <c r="CS145" i="3" s="1"/>
  <c r="BZ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B79" i="3"/>
  <c r="AY79" i="3"/>
  <c r="AF79" i="3"/>
  <c r="BC79" i="3" s="1"/>
  <c r="AB79" i="3"/>
  <c r="G79" i="3" s="1"/>
  <c r="CR78" i="3"/>
  <c r="CQ78" i="3"/>
  <c r="CO78" i="3"/>
  <c r="CL78" i="3"/>
  <c r="CK78" i="3"/>
  <c r="CJ78" i="3"/>
  <c r="CI78" i="3"/>
  <c r="CH78" i="3"/>
  <c r="CG78" i="3"/>
  <c r="CF78" i="3"/>
  <c r="CD78" i="3"/>
  <c r="CC78" i="3"/>
  <c r="CB78" i="3"/>
  <c r="CA78" i="3"/>
  <c r="BZ78" i="3"/>
  <c r="BY78" i="3"/>
  <c r="AW78" i="3"/>
  <c r="AU78" i="3"/>
  <c r="AR78" i="3"/>
  <c r="AQ78" i="3"/>
  <c r="AP78" i="3"/>
  <c r="AO78" i="3"/>
  <c r="AN78" i="3"/>
  <c r="AM78" i="3"/>
  <c r="AL78" i="3"/>
  <c r="AJ78" i="3"/>
  <c r="AI78" i="3"/>
  <c r="AH78" i="3"/>
  <c r="AG78" i="3"/>
  <c r="AF78" i="3"/>
  <c r="AE78" i="3"/>
  <c r="AA78" i="3"/>
  <c r="Z78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DP77" i="3"/>
  <c r="DO77" i="3"/>
  <c r="DN77" i="3"/>
  <c r="DL77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P77" i="3"/>
  <c r="DM77" i="3" s="1"/>
  <c r="BV77" i="3"/>
  <c r="BU77" i="3"/>
  <c r="BT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AV77" i="3"/>
  <c r="AB77" i="3"/>
  <c r="G77" i="3" s="1"/>
  <c r="DO76" i="3"/>
  <c r="DN76" i="3"/>
  <c r="DM76" i="3"/>
  <c r="DL76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BX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AD76" i="3"/>
  <c r="AB76" i="3"/>
  <c r="DP76" i="3" s="1"/>
  <c r="G76" i="3"/>
  <c r="BW76" i="3" s="1"/>
  <c r="CT76" i="3" s="1"/>
  <c r="DO75" i="3"/>
  <c r="DN75" i="3"/>
  <c r="DL75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S75" i="3"/>
  <c r="CP75" i="3"/>
  <c r="DM75" i="3" s="1"/>
  <c r="BU75" i="3"/>
  <c r="BT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AY75" i="3"/>
  <c r="BV75" i="3" s="1"/>
  <c r="AV75" i="3"/>
  <c r="BS75" i="3" s="1"/>
  <c r="G75" i="3"/>
  <c r="DP74" i="3"/>
  <c r="DO74" i="3"/>
  <c r="DN74" i="3"/>
  <c r="DM74" i="3"/>
  <c r="DL74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 s="1"/>
  <c r="BX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AD74" i="3"/>
  <c r="AC74" i="3" s="1"/>
  <c r="AZ74" i="3" s="1"/>
  <c r="G74" i="3"/>
  <c r="DO73" i="3"/>
  <c r="DN73" i="3"/>
  <c r="DM73" i="3"/>
  <c r="DL73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BX73" i="3"/>
  <c r="BU73" i="3"/>
  <c r="BT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AV73" i="3"/>
  <c r="BS73" i="3" s="1"/>
  <c r="AB73" i="3"/>
  <c r="G73" i="3" s="1"/>
  <c r="DP72" i="3"/>
  <c r="DO72" i="3"/>
  <c r="DN72" i="3"/>
  <c r="DM72" i="3"/>
  <c r="DL72" i="3"/>
  <c r="DK72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BX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AD72" i="3"/>
  <c r="G72" i="3"/>
  <c r="BW72" i="3" s="1"/>
  <c r="CT72" i="3" s="1"/>
  <c r="DP71" i="3"/>
  <c r="DO71" i="3"/>
  <c r="DN71" i="3"/>
  <c r="DL71" i="3"/>
  <c r="DK71" i="3"/>
  <c r="DJ71" i="3"/>
  <c r="DI71" i="3"/>
  <c r="DH71" i="3"/>
  <c r="DG71" i="3"/>
  <c r="DF71" i="3"/>
  <c r="DE71" i="3"/>
  <c r="DD71" i="3"/>
  <c r="DC71" i="3"/>
  <c r="DB71" i="3"/>
  <c r="DA71" i="3"/>
  <c r="CZ71" i="3"/>
  <c r="CY71" i="3"/>
  <c r="CX71" i="3"/>
  <c r="CW71" i="3"/>
  <c r="CV71" i="3"/>
  <c r="CP71" i="3"/>
  <c r="BX71" i="3" s="1"/>
  <c r="BV71" i="3"/>
  <c r="BU71" i="3"/>
  <c r="BT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AV71" i="3"/>
  <c r="AD71" i="3" s="1"/>
  <c r="G71" i="3"/>
  <c r="DP70" i="3"/>
  <c r="DO70" i="3"/>
  <c r="DN70" i="3"/>
  <c r="DL70" i="3"/>
  <c r="DK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P70" i="3"/>
  <c r="CM70" i="3"/>
  <c r="BV70" i="3"/>
  <c r="BU70" i="3"/>
  <c r="BT70" i="3"/>
  <c r="BR70" i="3"/>
  <c r="BQ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AV70" i="3"/>
  <c r="BS70" i="3" s="1"/>
  <c r="AS70" i="3"/>
  <c r="BP70" i="3" s="1"/>
  <c r="G70" i="3"/>
  <c r="DP69" i="3"/>
  <c r="DO69" i="3"/>
  <c r="DN69" i="3"/>
  <c r="DM69" i="3"/>
  <c r="DL69" i="3"/>
  <c r="DK69" i="3"/>
  <c r="DJ69" i="3"/>
  <c r="DI69" i="3"/>
  <c r="DH69" i="3"/>
  <c r="DG69" i="3"/>
  <c r="DF69" i="3"/>
  <c r="DE69" i="3"/>
  <c r="DD69" i="3"/>
  <c r="DC69" i="3"/>
  <c r="DA69" i="3"/>
  <c r="CZ69" i="3"/>
  <c r="CY69" i="3"/>
  <c r="CX69" i="3"/>
  <c r="CW69" i="3"/>
  <c r="CV69" i="3"/>
  <c r="CE69" i="3"/>
  <c r="DB69" i="3" s="1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AK69" i="3"/>
  <c r="AD69" i="3" s="1"/>
  <c r="G69" i="3"/>
  <c r="DP68" i="3"/>
  <c r="DO68" i="3"/>
  <c r="DN68" i="3"/>
  <c r="DM68" i="3"/>
  <c r="DL68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BX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AD68" i="3"/>
  <c r="G68" i="3"/>
  <c r="DP67" i="3"/>
  <c r="DO67" i="3"/>
  <c r="DN67" i="3"/>
  <c r="DM67" i="3"/>
  <c r="DL67" i="3"/>
  <c r="DK67" i="3"/>
  <c r="DJ67" i="3"/>
  <c r="DI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BX67" i="3"/>
  <c r="BW67" i="3" s="1"/>
  <c r="CT67" i="3" s="1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AD67" i="3"/>
  <c r="G67" i="3"/>
  <c r="DP66" i="3"/>
  <c r="DO66" i="3"/>
  <c r="DN66" i="3"/>
  <c r="DM66" i="3"/>
  <c r="DL66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BX66" i="3"/>
  <c r="BW66" i="3" s="1"/>
  <c r="CT66" i="3" s="1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AD66" i="3"/>
  <c r="AC66" i="3" s="1"/>
  <c r="AZ66" i="3" s="1"/>
  <c r="G66" i="3"/>
  <c r="DP65" i="3"/>
  <c r="DO65" i="3"/>
  <c r="DN65" i="3"/>
  <c r="DM65" i="3"/>
  <c r="DL65" i="3"/>
  <c r="DK65" i="3"/>
  <c r="DJ65" i="3"/>
  <c r="DI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BX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AD65" i="3"/>
  <c r="G65" i="3"/>
  <c r="BW65" i="3" s="1"/>
  <c r="CT65" i="3" s="1"/>
  <c r="DP64" i="3"/>
  <c r="DO64" i="3"/>
  <c r="DN64" i="3"/>
  <c r="DM64" i="3"/>
  <c r="DL64" i="3"/>
  <c r="DK64" i="3"/>
  <c r="DJ64" i="3"/>
  <c r="DI64" i="3"/>
  <c r="DH64" i="3"/>
  <c r="DG64" i="3"/>
  <c r="DF64" i="3"/>
  <c r="DE64" i="3"/>
  <c r="DD64" i="3"/>
  <c r="DC64" i="3"/>
  <c r="DA64" i="3"/>
  <c r="CZ64" i="3"/>
  <c r="CY64" i="3"/>
  <c r="CX64" i="3"/>
  <c r="CW64" i="3"/>
  <c r="CV64" i="3"/>
  <c r="CE64" i="3"/>
  <c r="DB64" i="3" s="1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I64" i="3"/>
  <c r="BG64" i="3"/>
  <c r="BF64" i="3"/>
  <c r="BE64" i="3"/>
  <c r="BD64" i="3"/>
  <c r="BC64" i="3"/>
  <c r="BB64" i="3"/>
  <c r="AK64" i="3"/>
  <c r="BH64" i="3" s="1"/>
  <c r="G64" i="3"/>
  <c r="DP63" i="3"/>
  <c r="DO63" i="3"/>
  <c r="DN63" i="3"/>
  <c r="DM63" i="3"/>
  <c r="DL63" i="3"/>
  <c r="DK63" i="3"/>
  <c r="DJ63" i="3"/>
  <c r="DI63" i="3"/>
  <c r="DH63" i="3"/>
  <c r="DG63" i="3"/>
  <c r="DF63" i="3"/>
  <c r="DE63" i="3"/>
  <c r="DD63" i="3"/>
  <c r="DC63" i="3"/>
  <c r="DB63" i="3"/>
  <c r="DA63" i="3"/>
  <c r="CZ63" i="3"/>
  <c r="CY63" i="3"/>
  <c r="CX63" i="3"/>
  <c r="CW63" i="3"/>
  <c r="CV63" i="3"/>
  <c r="BX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AD63" i="3"/>
  <c r="G63" i="3"/>
  <c r="BW63" i="3" s="1"/>
  <c r="CT63" i="3" s="1"/>
  <c r="DP62" i="3"/>
  <c r="DO62" i="3"/>
  <c r="DN62" i="3"/>
  <c r="DM62" i="3"/>
  <c r="DL62" i="3"/>
  <c r="DK62" i="3"/>
  <c r="DJ62" i="3"/>
  <c r="DI62" i="3"/>
  <c r="DH62" i="3"/>
  <c r="DG62" i="3"/>
  <c r="DF62" i="3"/>
  <c r="DE62" i="3"/>
  <c r="DD62" i="3"/>
  <c r="DC62" i="3"/>
  <c r="DB62" i="3"/>
  <c r="DA62" i="3"/>
  <c r="CZ62" i="3"/>
  <c r="CY62" i="3"/>
  <c r="CX62" i="3"/>
  <c r="CW62" i="3"/>
  <c r="CV62" i="3"/>
  <c r="BX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AD62" i="3"/>
  <c r="G62" i="3"/>
  <c r="DO61" i="3"/>
  <c r="DN61" i="3"/>
  <c r="DM61" i="3"/>
  <c r="DL61" i="3"/>
  <c r="DK61" i="3"/>
  <c r="DJ61" i="3"/>
  <c r="DI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BX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AD61" i="3"/>
  <c r="AB61" i="3"/>
  <c r="G61" i="3" s="1"/>
  <c r="DP60" i="3"/>
  <c r="DO60" i="3"/>
  <c r="DN60" i="3"/>
  <c r="DM60" i="3"/>
  <c r="DL60" i="3"/>
  <c r="DK60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BX60" i="3"/>
  <c r="BW60" i="3" s="1"/>
  <c r="CT60" i="3" s="1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I60" i="3"/>
  <c r="BG60" i="3"/>
  <c r="BF60" i="3"/>
  <c r="BE60" i="3"/>
  <c r="BD60" i="3"/>
  <c r="BC60" i="3"/>
  <c r="BB60" i="3"/>
  <c r="AK60" i="3"/>
  <c r="AD60" i="3" s="1"/>
  <c r="AC60" i="3" s="1"/>
  <c r="AZ60" i="3" s="1"/>
  <c r="G60" i="3"/>
  <c r="DO59" i="3"/>
  <c r="DN59" i="3"/>
  <c r="DM59" i="3"/>
  <c r="DL59" i="3"/>
  <c r="DK59" i="3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BX59" i="3"/>
  <c r="BU59" i="3"/>
  <c r="BT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AV59" i="3"/>
  <c r="AD59" i="3" s="1"/>
  <c r="AB59" i="3"/>
  <c r="G59" i="3" s="1"/>
  <c r="DO58" i="3"/>
  <c r="DN58" i="3"/>
  <c r="DM58" i="3"/>
  <c r="DL58" i="3"/>
  <c r="DK58" i="3"/>
  <c r="DJ58" i="3"/>
  <c r="DI58" i="3"/>
  <c r="DH58" i="3"/>
  <c r="DG58" i="3"/>
  <c r="DF58" i="3"/>
  <c r="DE58" i="3"/>
  <c r="DD58" i="3"/>
  <c r="DC58" i="3"/>
  <c r="DA58" i="3"/>
  <c r="CZ58" i="3"/>
  <c r="CY58" i="3"/>
  <c r="CX58" i="3"/>
  <c r="CW58" i="3"/>
  <c r="CV58" i="3"/>
  <c r="CE58" i="3"/>
  <c r="DB58" i="3" s="1"/>
  <c r="BU58" i="3"/>
  <c r="BT58" i="3"/>
  <c r="BS58" i="3"/>
  <c r="BR58" i="3"/>
  <c r="BQ58" i="3"/>
  <c r="BP58" i="3"/>
  <c r="BO58" i="3"/>
  <c r="BN58" i="3"/>
  <c r="BM58" i="3"/>
  <c r="BL58" i="3"/>
  <c r="BK58" i="3"/>
  <c r="BJ58" i="3"/>
  <c r="BI58" i="3"/>
  <c r="BG58" i="3"/>
  <c r="BF58" i="3"/>
  <c r="BE58" i="3"/>
  <c r="BD58" i="3"/>
  <c r="BC58" i="3"/>
  <c r="BB58" i="3"/>
  <c r="AK58" i="3"/>
  <c r="BH58" i="3" s="1"/>
  <c r="AB58" i="3"/>
  <c r="G58" i="3" s="1"/>
  <c r="DP57" i="3"/>
  <c r="DO57" i="3"/>
  <c r="DN57" i="3"/>
  <c r="DM57" i="3"/>
  <c r="DL57" i="3"/>
  <c r="DK57" i="3"/>
  <c r="DJ57" i="3"/>
  <c r="DI57" i="3"/>
  <c r="DH57" i="3"/>
  <c r="DG57" i="3"/>
  <c r="DF57" i="3"/>
  <c r="DE57" i="3"/>
  <c r="DD57" i="3"/>
  <c r="DC57" i="3"/>
  <c r="DB57" i="3"/>
  <c r="DA57" i="3"/>
  <c r="CZ57" i="3"/>
  <c r="CY57" i="3"/>
  <c r="CX57" i="3"/>
  <c r="CW57" i="3"/>
  <c r="CV57" i="3"/>
  <c r="BX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AD57" i="3"/>
  <c r="G57" i="3"/>
  <c r="BW57" i="3" s="1"/>
  <c r="CT57" i="3" s="1"/>
  <c r="DP56" i="3"/>
  <c r="DO56" i="3"/>
  <c r="DN56" i="3"/>
  <c r="DM56" i="3"/>
  <c r="DL56" i="3"/>
  <c r="DK56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BX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AD56" i="3"/>
  <c r="AC56" i="3" s="1"/>
  <c r="AZ56" i="3" s="1"/>
  <c r="G56" i="3"/>
  <c r="DP55" i="3"/>
  <c r="DO55" i="3"/>
  <c r="DN55" i="3"/>
  <c r="DM55" i="3"/>
  <c r="DL55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BX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AD55" i="3"/>
  <c r="G55" i="3"/>
  <c r="DP54" i="3"/>
  <c r="DO54" i="3"/>
  <c r="DN54" i="3"/>
  <c r="DM54" i="3"/>
  <c r="DL54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BX54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AD54" i="3"/>
  <c r="AC54" i="3"/>
  <c r="AZ54" i="3" s="1"/>
  <c r="G54" i="3"/>
  <c r="DP53" i="3"/>
  <c r="DO53" i="3"/>
  <c r="DN53" i="3"/>
  <c r="DM53" i="3"/>
  <c r="DL53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BX53" i="3"/>
  <c r="BW53" i="3" s="1"/>
  <c r="CT53" i="3" s="1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AD53" i="3"/>
  <c r="G53" i="3"/>
  <c r="DP52" i="3"/>
  <c r="DO52" i="3"/>
  <c r="DN52" i="3"/>
  <c r="DM52" i="3"/>
  <c r="DL52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BX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AD52" i="3"/>
  <c r="AC52" i="3" s="1"/>
  <c r="AZ52" i="3" s="1"/>
  <c r="G52" i="3"/>
  <c r="DP51" i="3"/>
  <c r="DO51" i="3"/>
  <c r="DN51" i="3"/>
  <c r="DM51" i="3"/>
  <c r="DL51" i="3"/>
  <c r="DK51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BX51" i="3"/>
  <c r="BV51" i="3"/>
  <c r="BU51" i="3"/>
  <c r="BT51" i="3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AD51" i="3"/>
  <c r="G51" i="3"/>
  <c r="DP50" i="3"/>
  <c r="DO50" i="3"/>
  <c r="DN50" i="3"/>
  <c r="DM50" i="3"/>
  <c r="DL50" i="3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BX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AD50" i="3"/>
  <c r="G50" i="3"/>
  <c r="AC50" i="3" s="1"/>
  <c r="AZ50" i="3" s="1"/>
  <c r="DP49" i="3"/>
  <c r="DO49" i="3"/>
  <c r="DN49" i="3"/>
  <c r="DM49" i="3"/>
  <c r="DL49" i="3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BX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AD49" i="3"/>
  <c r="G49" i="3"/>
  <c r="BW49" i="3" s="1"/>
  <c r="CT49" i="3" s="1"/>
  <c r="DO48" i="3"/>
  <c r="DN48" i="3"/>
  <c r="DM48" i="3"/>
  <c r="DL48" i="3"/>
  <c r="DK48" i="3"/>
  <c r="DJ48" i="3"/>
  <c r="DI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S48" i="3"/>
  <c r="CS78" i="3" s="1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AY48" i="3"/>
  <c r="AD48" i="3" s="1"/>
  <c r="AB48" i="3"/>
  <c r="DP47" i="3"/>
  <c r="DO47" i="3"/>
  <c r="DN47" i="3"/>
  <c r="DM47" i="3"/>
  <c r="DL47" i="3"/>
  <c r="DK47" i="3"/>
  <c r="DJ47" i="3"/>
  <c r="DI47" i="3"/>
  <c r="DH47" i="3"/>
  <c r="DG47" i="3"/>
  <c r="DF47" i="3"/>
  <c r="DE47" i="3"/>
  <c r="DD47" i="3"/>
  <c r="DC47" i="3"/>
  <c r="DB47" i="3"/>
  <c r="DA47" i="3"/>
  <c r="CZ47" i="3"/>
  <c r="CY47" i="3"/>
  <c r="CX47" i="3"/>
  <c r="CW47" i="3"/>
  <c r="CV47" i="3"/>
  <c r="BX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A47" i="3" s="1"/>
  <c r="BG47" i="3"/>
  <c r="BF47" i="3"/>
  <c r="BE47" i="3"/>
  <c r="BD47" i="3"/>
  <c r="BC47" i="3"/>
  <c r="BB47" i="3"/>
  <c r="AD47" i="3"/>
  <c r="G47" i="3"/>
  <c r="DP46" i="3"/>
  <c r="DO46" i="3"/>
  <c r="DN46" i="3"/>
  <c r="DM46" i="3"/>
  <c r="DL46" i="3"/>
  <c r="DJ46" i="3"/>
  <c r="DI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N46" i="3"/>
  <c r="CN143" i="3" s="1"/>
  <c r="BX46" i="3"/>
  <c r="BV46" i="3"/>
  <c r="BT46" i="3"/>
  <c r="BS46" i="3"/>
  <c r="BR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AX46" i="3"/>
  <c r="AX143" i="3" s="1"/>
  <c r="AT46" i="3"/>
  <c r="AT78" i="3" s="1"/>
  <c r="G46" i="3"/>
  <c r="DP45" i="3"/>
  <c r="DO45" i="3"/>
  <c r="DN45" i="3"/>
  <c r="DM45" i="3"/>
  <c r="DL45" i="3"/>
  <c r="DK45" i="3"/>
  <c r="DJ45" i="3"/>
  <c r="DI45" i="3"/>
  <c r="DH45" i="3"/>
  <c r="DG45" i="3"/>
  <c r="DF45" i="3"/>
  <c r="DE45" i="3"/>
  <c r="DD45" i="3"/>
  <c r="DC45" i="3"/>
  <c r="DB45" i="3"/>
  <c r="DA45" i="3"/>
  <c r="CZ45" i="3"/>
  <c r="CY45" i="3"/>
  <c r="CX45" i="3"/>
  <c r="CW45" i="3"/>
  <c r="CV45" i="3"/>
  <c r="BX45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AD45" i="3"/>
  <c r="G45" i="3"/>
  <c r="DO44" i="3"/>
  <c r="DN44" i="3"/>
  <c r="DM44" i="3"/>
  <c r="DL44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BX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AY44" i="3"/>
  <c r="AB44" i="3"/>
  <c r="DP44" i="3" s="1"/>
  <c r="DP43" i="3"/>
  <c r="DO43" i="3"/>
  <c r="DN43" i="3"/>
  <c r="DM43" i="3"/>
  <c r="DL43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BX43" i="3"/>
  <c r="BV43" i="3"/>
  <c r="BU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AD43" i="3"/>
  <c r="G43" i="3"/>
  <c r="DO42" i="3"/>
  <c r="DN42" i="3"/>
  <c r="DM42" i="3"/>
  <c r="DL42" i="3"/>
  <c r="DK42" i="3"/>
  <c r="DJ42" i="3"/>
  <c r="DI42" i="3"/>
  <c r="DH42" i="3"/>
  <c r="DG42" i="3"/>
  <c r="DF42" i="3"/>
  <c r="DE42" i="3"/>
  <c r="DD42" i="3"/>
  <c r="DC42" i="3"/>
  <c r="DB42" i="3"/>
  <c r="DA42" i="3"/>
  <c r="CZ42" i="3"/>
  <c r="CY42" i="3"/>
  <c r="CX42" i="3"/>
  <c r="CW42" i="3"/>
  <c r="CV42" i="3"/>
  <c r="BX42" i="3"/>
  <c r="BU42" i="3"/>
  <c r="BT42" i="3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AY42" i="3"/>
  <c r="AD42" i="3"/>
  <c r="AB42" i="3"/>
  <c r="DP41" i="3"/>
  <c r="DO41" i="3"/>
  <c r="DN41" i="3"/>
  <c r="DM41" i="3"/>
  <c r="DL41" i="3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E41" i="3"/>
  <c r="BX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G41" i="3"/>
  <c r="BF41" i="3"/>
  <c r="BE41" i="3"/>
  <c r="BD41" i="3"/>
  <c r="BC41" i="3"/>
  <c r="BB41" i="3"/>
  <c r="AK41" i="3"/>
  <c r="BH41" i="3" s="1"/>
  <c r="G41" i="3"/>
  <c r="DO40" i="3"/>
  <c r="DN40" i="3"/>
  <c r="DM40" i="3"/>
  <c r="DL40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BX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G40" i="3"/>
  <c r="BF40" i="3"/>
  <c r="BE40" i="3"/>
  <c r="BD40" i="3"/>
  <c r="BC40" i="3"/>
  <c r="BB40" i="3"/>
  <c r="AK40" i="3"/>
  <c r="AD40" i="3"/>
  <c r="AB40" i="3"/>
  <c r="BV40" i="3" s="1"/>
  <c r="G40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DC39" i="3"/>
  <c r="DA39" i="3"/>
  <c r="CZ39" i="3"/>
  <c r="CY39" i="3"/>
  <c r="CX39" i="3"/>
  <c r="CW39" i="3"/>
  <c r="CV39" i="3"/>
  <c r="CE39" i="3"/>
  <c r="DB39" i="3" s="1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G39" i="3"/>
  <c r="BF39" i="3"/>
  <c r="BE39" i="3"/>
  <c r="BD39" i="3"/>
  <c r="BC39" i="3"/>
  <c r="BB39" i="3"/>
  <c r="AK39" i="3"/>
  <c r="BH39" i="3" s="1"/>
  <c r="G39" i="3"/>
  <c r="DP38" i="3"/>
  <c r="DO38" i="3"/>
  <c r="DN38" i="3"/>
  <c r="DM38" i="3"/>
  <c r="DL38" i="3"/>
  <c r="DK38" i="3"/>
  <c r="DJ38" i="3"/>
  <c r="DI38" i="3"/>
  <c r="DH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BX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AD38" i="3"/>
  <c r="G38" i="3"/>
  <c r="AC38" i="3" s="1"/>
  <c r="AZ38" i="3" s="1"/>
  <c r="CR37" i="3"/>
  <c r="CQ37" i="3"/>
  <c r="CP37" i="3"/>
  <c r="CO37" i="3"/>
  <c r="CM37" i="3"/>
  <c r="CL37" i="3"/>
  <c r="CK37" i="3"/>
  <c r="CJ37" i="3"/>
  <c r="CI37" i="3"/>
  <c r="CH37" i="3"/>
  <c r="CG37" i="3"/>
  <c r="CF37" i="3"/>
  <c r="CE37" i="3"/>
  <c r="CD37" i="3"/>
  <c r="CC37" i="3"/>
  <c r="CB37" i="3"/>
  <c r="CA37" i="3"/>
  <c r="BY37" i="3"/>
  <c r="AX37" i="3"/>
  <c r="AW37" i="3"/>
  <c r="AV37" i="3"/>
  <c r="AU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E37" i="3"/>
  <c r="AA37" i="3"/>
  <c r="AA137" i="3" s="1"/>
  <c r="Z37" i="3"/>
  <c r="Y37" i="3"/>
  <c r="X37" i="3"/>
  <c r="W37" i="3"/>
  <c r="V37" i="3"/>
  <c r="U37" i="3"/>
  <c r="T37" i="3"/>
  <c r="S37" i="3"/>
  <c r="S137" i="3" s="1"/>
  <c r="R37" i="3"/>
  <c r="Q37" i="3"/>
  <c r="P37" i="3"/>
  <c r="O37" i="3"/>
  <c r="N37" i="3"/>
  <c r="M37" i="3"/>
  <c r="L37" i="3"/>
  <c r="K37" i="3"/>
  <c r="K137" i="3" s="1"/>
  <c r="J37" i="3"/>
  <c r="I37" i="3"/>
  <c r="H37" i="3"/>
  <c r="DP36" i="3"/>
  <c r="DO36" i="3"/>
  <c r="DN36" i="3"/>
  <c r="DM36" i="3"/>
  <c r="DL36" i="3"/>
  <c r="DK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BX36" i="3"/>
  <c r="BV36" i="3"/>
  <c r="BU36" i="3"/>
  <c r="BT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AD36" i="3"/>
  <c r="G36" i="3"/>
  <c r="DP35" i="3"/>
  <c r="DO35" i="3"/>
  <c r="DN35" i="3"/>
  <c r="DM35" i="3"/>
  <c r="DL35" i="3"/>
  <c r="DK35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BX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AD35" i="3"/>
  <c r="G35" i="3"/>
  <c r="DP34" i="3"/>
  <c r="DO34" i="3"/>
  <c r="DN34" i="3"/>
  <c r="DM34" i="3"/>
  <c r="DL34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BX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AD34" i="3"/>
  <c r="G34" i="3"/>
  <c r="DO33" i="3"/>
  <c r="DN33" i="3"/>
  <c r="DM33" i="3"/>
  <c r="DL33" i="3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BX33" i="3"/>
  <c r="BU33" i="3"/>
  <c r="BT33" i="3"/>
  <c r="BS33" i="3"/>
  <c r="BS140" i="3" s="1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AY33" i="3"/>
  <c r="AD33" i="3" s="1"/>
  <c r="AB33" i="3"/>
  <c r="DP32" i="3"/>
  <c r="DO32" i="3"/>
  <c r="DN32" i="3"/>
  <c r="DM32" i="3"/>
  <c r="DL32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V32" i="3"/>
  <c r="BZ32" i="3"/>
  <c r="BX32" i="3" s="1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B32" i="3"/>
  <c r="AY32" i="3"/>
  <c r="BV32" i="3" s="1"/>
  <c r="AF32" i="3"/>
  <c r="BC32" i="3" s="1"/>
  <c r="G32" i="3"/>
  <c r="DP31" i="3"/>
  <c r="DO31" i="3"/>
  <c r="DN31" i="3"/>
  <c r="DM31" i="3"/>
  <c r="DL31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BX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D31" i="3"/>
  <c r="G31" i="3"/>
  <c r="DP30" i="3"/>
  <c r="DO30" i="3"/>
  <c r="DN30" i="3"/>
  <c r="DM30" i="3"/>
  <c r="DL30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V30" i="3"/>
  <c r="BZ30" i="3"/>
  <c r="BX30" i="3" s="1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B30" i="3"/>
  <c r="AY30" i="3"/>
  <c r="BV30" i="3" s="1"/>
  <c r="AF30" i="3"/>
  <c r="AD30" i="3" s="1"/>
  <c r="G30" i="3"/>
  <c r="DP29" i="3"/>
  <c r="DO29" i="3"/>
  <c r="DN29" i="3"/>
  <c r="DM29" i="3"/>
  <c r="DL29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BX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A29" i="3" s="1"/>
  <c r="BC29" i="3"/>
  <c r="BB29" i="3"/>
  <c r="AD29" i="3"/>
  <c r="G29" i="3"/>
  <c r="AC29" i="3" s="1"/>
  <c r="AZ29" i="3" s="1"/>
  <c r="DP28" i="3"/>
  <c r="DO28" i="3"/>
  <c r="DN28" i="3"/>
  <c r="DM28" i="3"/>
  <c r="DL28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Y28" i="3"/>
  <c r="CX28" i="3"/>
  <c r="CW28" i="3"/>
  <c r="CV28" i="3"/>
  <c r="BX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AZ28" i="3"/>
  <c r="G28" i="3"/>
  <c r="DP27" i="3"/>
  <c r="DO27" i="3"/>
  <c r="DN27" i="3"/>
  <c r="DM27" i="3"/>
  <c r="DL27" i="3"/>
  <c r="DK27" i="3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BX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AD27" i="3"/>
  <c r="G27" i="3"/>
  <c r="BW27" i="3" s="1"/>
  <c r="CT27" i="3" s="1"/>
  <c r="DP26" i="3"/>
  <c r="DO26" i="3"/>
  <c r="DN26" i="3"/>
  <c r="DM26" i="3"/>
  <c r="DL26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V26" i="3"/>
  <c r="BZ26" i="3"/>
  <c r="CW26" i="3" s="1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B26" i="3"/>
  <c r="AY26" i="3"/>
  <c r="AF26" i="3"/>
  <c r="BC26" i="3" s="1"/>
  <c r="AB26" i="3"/>
  <c r="G26" i="3"/>
  <c r="DP25" i="3"/>
  <c r="DO25" i="3"/>
  <c r="DN25" i="3"/>
  <c r="DM25" i="3"/>
  <c r="DL25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BX25" i="3"/>
  <c r="BW25" i="3" s="1"/>
  <c r="CT25" i="3" s="1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AD25" i="3"/>
  <c r="AC25" i="3" s="1"/>
  <c r="AZ25" i="3" s="1"/>
  <c r="G25" i="3"/>
  <c r="DO24" i="3"/>
  <c r="DN24" i="3"/>
  <c r="DM24" i="3"/>
  <c r="DL24" i="3"/>
  <c r="DK24" i="3"/>
  <c r="DJ24" i="3"/>
  <c r="DI24" i="3"/>
  <c r="DH24" i="3"/>
  <c r="DG24" i="3"/>
  <c r="DF24" i="3"/>
  <c r="DE24" i="3"/>
  <c r="DD24" i="3"/>
  <c r="DC24" i="3"/>
  <c r="DB24" i="3"/>
  <c r="DA24" i="3"/>
  <c r="CZ24" i="3"/>
  <c r="CY24" i="3"/>
  <c r="CX24" i="3"/>
  <c r="CV24" i="3"/>
  <c r="CS24" i="3"/>
  <c r="CS144" i="3" s="1"/>
  <c r="BZ24" i="3"/>
  <c r="BX24" i="3" s="1"/>
  <c r="BU24" i="3"/>
  <c r="BT24" i="3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B24" i="3"/>
  <c r="AY24" i="3"/>
  <c r="AF24" i="3"/>
  <c r="AB24" i="3"/>
  <c r="DP23" i="3"/>
  <c r="DO23" i="3"/>
  <c r="DN23" i="3"/>
  <c r="DM23" i="3"/>
  <c r="DL23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BX23" i="3"/>
  <c r="BW23" i="3" s="1"/>
  <c r="CT23" i="3" s="1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AD23" i="3"/>
  <c r="G23" i="3"/>
  <c r="DP22" i="3"/>
  <c r="DO22" i="3"/>
  <c r="DN22" i="3"/>
  <c r="DM22" i="3"/>
  <c r="DL22" i="3"/>
  <c r="DK22" i="3"/>
  <c r="DJ22" i="3"/>
  <c r="DI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BX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AD22" i="3"/>
  <c r="G22" i="3"/>
  <c r="DP21" i="3"/>
  <c r="DO21" i="3"/>
  <c r="DN21" i="3"/>
  <c r="DM21" i="3"/>
  <c r="DL21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V21" i="3"/>
  <c r="BZ21" i="3"/>
  <c r="CW21" i="3" s="1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B21" i="3"/>
  <c r="AF21" i="3"/>
  <c r="AD21" i="3" s="1"/>
  <c r="G21" i="3"/>
  <c r="DP20" i="3"/>
  <c r="DO20" i="3"/>
  <c r="DN20" i="3"/>
  <c r="DM20" i="3"/>
  <c r="DL20" i="3"/>
  <c r="DK20" i="3"/>
  <c r="DJ20" i="3"/>
  <c r="DI20" i="3"/>
  <c r="DH20" i="3"/>
  <c r="DG20" i="3"/>
  <c r="DF20" i="3"/>
  <c r="DE20" i="3"/>
  <c r="DD20" i="3"/>
  <c r="DC20" i="3"/>
  <c r="DB20" i="3"/>
  <c r="DA20" i="3"/>
  <c r="CZ20" i="3"/>
  <c r="CY20" i="3"/>
  <c r="CX20" i="3"/>
  <c r="CW20" i="3"/>
  <c r="CV20" i="3"/>
  <c r="BX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AD20" i="3"/>
  <c r="G20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V19" i="3"/>
  <c r="BZ19" i="3"/>
  <c r="BX19" i="3" s="1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B19" i="3"/>
  <c r="AF19" i="3"/>
  <c r="BC19" i="3" s="1"/>
  <c r="G19" i="3"/>
  <c r="DP18" i="3"/>
  <c r="DO18" i="3"/>
  <c r="DN18" i="3"/>
  <c r="DM18" i="3"/>
  <c r="DL18" i="3"/>
  <c r="DK18" i="3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BX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AY18" i="3"/>
  <c r="BV18" i="3" s="1"/>
  <c r="G18" i="3"/>
  <c r="DP17" i="3"/>
  <c r="DO17" i="3"/>
  <c r="DN17" i="3"/>
  <c r="DM17" i="3"/>
  <c r="DL17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BX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D17" i="3"/>
  <c r="AC17" i="3" s="1"/>
  <c r="AZ17" i="3" s="1"/>
  <c r="G17" i="3"/>
  <c r="DP16" i="3"/>
  <c r="DO16" i="3"/>
  <c r="DN16" i="3"/>
  <c r="DM16" i="3"/>
  <c r="DL16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BX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AD16" i="3"/>
  <c r="G16" i="3"/>
  <c r="DP15" i="3"/>
  <c r="DO15" i="3"/>
  <c r="DN15" i="3"/>
  <c r="DM15" i="3"/>
  <c r="DL15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BX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AY15" i="3"/>
  <c r="AB15" i="3"/>
  <c r="AB142" i="3" s="1"/>
  <c r="DP14" i="3"/>
  <c r="DO14" i="3"/>
  <c r="DN14" i="3"/>
  <c r="DM14" i="3"/>
  <c r="DL14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V14" i="3"/>
  <c r="BZ14" i="3"/>
  <c r="BZ142" i="3" s="1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B14" i="3"/>
  <c r="AF14" i="3"/>
  <c r="AD14" i="3"/>
  <c r="G14" i="3"/>
  <c r="DP13" i="3"/>
  <c r="DO13" i="3"/>
  <c r="DN13" i="3"/>
  <c r="DM13" i="3"/>
  <c r="DL13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BX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AD13" i="3"/>
  <c r="G13" i="3"/>
  <c r="AC13" i="3" s="1"/>
  <c r="AZ13" i="3" s="1"/>
  <c r="DP12" i="3"/>
  <c r="DO12" i="3"/>
  <c r="DN12" i="3"/>
  <c r="DM12" i="3"/>
  <c r="DL12" i="3"/>
  <c r="DK12" i="3"/>
  <c r="DJ12" i="3"/>
  <c r="DI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BX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AD12" i="3"/>
  <c r="G12" i="3"/>
  <c r="DP11" i="3"/>
  <c r="DO11" i="3"/>
  <c r="DN11" i="3"/>
  <c r="DM11" i="3"/>
  <c r="DL11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BX11" i="3"/>
  <c r="BW11" i="3" s="1"/>
  <c r="CT11" i="3" s="1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AD11" i="3"/>
  <c r="AC11" i="3" s="1"/>
  <c r="AZ11" i="3" s="1"/>
  <c r="G11" i="3"/>
  <c r="DO10" i="3"/>
  <c r="DN10" i="3"/>
  <c r="DM10" i="3"/>
  <c r="DL10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BX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Y10" i="3"/>
  <c r="AD10" i="3" s="1"/>
  <c r="AB10" i="3"/>
  <c r="DP10" i="3" s="1"/>
  <c r="G10" i="3"/>
  <c r="DP9" i="3"/>
  <c r="DO9" i="3"/>
  <c r="DN9" i="3"/>
  <c r="DM9" i="3"/>
  <c r="DL9" i="3"/>
  <c r="DK9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BX9" i="3"/>
  <c r="BR9" i="3"/>
  <c r="BQ9" i="3"/>
  <c r="AD9" i="3"/>
  <c r="G9" i="3"/>
  <c r="DP8" i="3"/>
  <c r="DO8" i="3"/>
  <c r="DN8" i="3"/>
  <c r="DM8" i="3"/>
  <c r="DL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N8" i="3"/>
  <c r="DK8" i="3" s="1"/>
  <c r="BV8" i="3"/>
  <c r="BU8" i="3"/>
  <c r="BT8" i="3"/>
  <c r="BS8" i="3"/>
  <c r="BR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AT8" i="3"/>
  <c r="AD8" i="3" s="1"/>
  <c r="G8" i="3"/>
  <c r="DP7" i="3"/>
  <c r="DO7" i="3"/>
  <c r="DN7" i="3"/>
  <c r="DM7" i="3"/>
  <c r="DL7" i="3"/>
  <c r="DK7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BX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AD7" i="3"/>
  <c r="G7" i="3"/>
  <c r="DP6" i="3"/>
  <c r="DO6" i="3"/>
  <c r="DN6" i="3"/>
  <c r="DM6" i="3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BX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AD6" i="3"/>
  <c r="G6" i="3"/>
  <c r="DP5" i="3"/>
  <c r="DO5" i="3"/>
  <c r="DN5" i="3"/>
  <c r="DM5" i="3"/>
  <c r="DL5" i="3"/>
  <c r="DK5" i="3"/>
  <c r="DJ5" i="3"/>
  <c r="DI5" i="3"/>
  <c r="DH5" i="3"/>
  <c r="DG5" i="3"/>
  <c r="DF5" i="3"/>
  <c r="DE5" i="3"/>
  <c r="DD5" i="3"/>
  <c r="DC5" i="3"/>
  <c r="DB5" i="3"/>
  <c r="DA5" i="3"/>
  <c r="CZ5" i="3"/>
  <c r="CY5" i="3"/>
  <c r="CX5" i="3"/>
  <c r="CW5" i="3"/>
  <c r="CV5" i="3"/>
  <c r="BX5" i="3"/>
  <c r="BV5" i="3"/>
  <c r="BU5" i="3"/>
  <c r="BT5" i="3"/>
  <c r="BS5" i="3"/>
  <c r="BR5" i="3"/>
  <c r="BQ5" i="3"/>
  <c r="BP5" i="3"/>
  <c r="BO5" i="3"/>
  <c r="BN5" i="3"/>
  <c r="BM5" i="3"/>
  <c r="BL5" i="3"/>
  <c r="BK5" i="3"/>
  <c r="BJ5" i="3"/>
  <c r="BI5" i="3"/>
  <c r="BH5" i="3"/>
  <c r="BG5" i="3"/>
  <c r="BF5" i="3"/>
  <c r="BE5" i="3"/>
  <c r="BD5" i="3"/>
  <c r="BC5" i="3"/>
  <c r="BB5" i="3"/>
  <c r="AD5" i="3"/>
  <c r="G5" i="3"/>
  <c r="BW5" i="3" s="1"/>
  <c r="CT5" i="3" s="1"/>
  <c r="DO4" i="3"/>
  <c r="DN4" i="3"/>
  <c r="DM4" i="3"/>
  <c r="DL4" i="3"/>
  <c r="DJ4" i="3"/>
  <c r="DI4" i="3"/>
  <c r="DH4" i="3"/>
  <c r="DG4" i="3"/>
  <c r="DF4" i="3"/>
  <c r="DE4" i="3"/>
  <c r="DD4" i="3"/>
  <c r="DC4" i="3"/>
  <c r="DB4" i="3"/>
  <c r="DA4" i="3"/>
  <c r="CZ4" i="3"/>
  <c r="CY4" i="3"/>
  <c r="CX4" i="3"/>
  <c r="CW4" i="3"/>
  <c r="CV4" i="3"/>
  <c r="CN4" i="3"/>
  <c r="CN37" i="3" s="1"/>
  <c r="BU4" i="3"/>
  <c r="BT4" i="3"/>
  <c r="BS4" i="3"/>
  <c r="BR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AY4" i="3"/>
  <c r="AT4" i="3"/>
  <c r="AD4" i="3" s="1"/>
  <c r="AB4" i="3"/>
  <c r="G4" i="3" s="1"/>
  <c r="AC21" i="3" l="1"/>
  <c r="AZ21" i="3" s="1"/>
  <c r="BK140" i="3"/>
  <c r="CZ140" i="3"/>
  <c r="DH140" i="3"/>
  <c r="BW34" i="3"/>
  <c r="CT34" i="3" s="1"/>
  <c r="AC47" i="3"/>
  <c r="AZ47" i="3" s="1"/>
  <c r="BW51" i="3"/>
  <c r="CT51" i="3" s="1"/>
  <c r="BA52" i="3"/>
  <c r="BW54" i="3"/>
  <c r="CT54" i="3" s="1"/>
  <c r="CU62" i="3"/>
  <c r="BA66" i="3"/>
  <c r="DC101" i="3"/>
  <c r="BO117" i="3"/>
  <c r="BW109" i="3"/>
  <c r="CT109" i="3" s="1"/>
  <c r="AD115" i="3"/>
  <c r="AC115" i="3" s="1"/>
  <c r="AZ115" i="3" s="1"/>
  <c r="G134" i="3"/>
  <c r="AC134" i="3" s="1"/>
  <c r="AZ134" i="3" s="1"/>
  <c r="AC76" i="3"/>
  <c r="AZ76" i="3" s="1"/>
  <c r="CV135" i="3"/>
  <c r="AC51" i="3"/>
  <c r="AZ51" i="3" s="1"/>
  <c r="BA109" i="3"/>
  <c r="AC88" i="3"/>
  <c r="AZ88" i="3" s="1"/>
  <c r="AC53" i="3"/>
  <c r="AZ53" i="3" s="1"/>
  <c r="BV58" i="3"/>
  <c r="BW62" i="3"/>
  <c r="CT62" i="3" s="1"/>
  <c r="AC67" i="3"/>
  <c r="AZ67" i="3" s="1"/>
  <c r="BA72" i="3"/>
  <c r="AD94" i="3"/>
  <c r="AC94" i="3" s="1"/>
  <c r="AZ94" i="3" s="1"/>
  <c r="BW110" i="3"/>
  <c r="CT110" i="3" s="1"/>
  <c r="BS135" i="3"/>
  <c r="BI139" i="3"/>
  <c r="CW139" i="3"/>
  <c r="DF139" i="3"/>
  <c r="DN139" i="3"/>
  <c r="BA83" i="3"/>
  <c r="CW32" i="3"/>
  <c r="AC40" i="3"/>
  <c r="AZ40" i="3" s="1"/>
  <c r="DP58" i="3"/>
  <c r="CU58" i="3" s="1"/>
  <c r="DD101" i="3"/>
  <c r="BV106" i="3"/>
  <c r="BA5" i="3"/>
  <c r="BW20" i="3"/>
  <c r="CT20" i="3" s="1"/>
  <c r="AC27" i="3"/>
  <c r="AZ27" i="3" s="1"/>
  <c r="BA34" i="3"/>
  <c r="DL78" i="3"/>
  <c r="AC92" i="3"/>
  <c r="AZ92" i="3" s="1"/>
  <c r="CW134" i="3"/>
  <c r="CU134" i="3" s="1"/>
  <c r="BA51" i="3"/>
  <c r="BE117" i="3"/>
  <c r="BP139" i="3"/>
  <c r="DM139" i="3"/>
  <c r="DP122" i="3"/>
  <c r="AC131" i="3"/>
  <c r="AZ131" i="3" s="1"/>
  <c r="BW6" i="3"/>
  <c r="CT6" i="3" s="1"/>
  <c r="BA9" i="3"/>
  <c r="DP40" i="3"/>
  <c r="AY142" i="3"/>
  <c r="BW17" i="3"/>
  <c r="CT17" i="3" s="1"/>
  <c r="BW35" i="3"/>
  <c r="CT35" i="3" s="1"/>
  <c r="AH137" i="3"/>
  <c r="AP137" i="3"/>
  <c r="BA53" i="3"/>
  <c r="G139" i="3"/>
  <c r="DS141" i="3" s="1"/>
  <c r="BJ139" i="3"/>
  <c r="BR139" i="3"/>
  <c r="BA85" i="3"/>
  <c r="CW99" i="3"/>
  <c r="BW13" i="3"/>
  <c r="CT13" i="3" s="1"/>
  <c r="CU27" i="3"/>
  <c r="BW56" i="3"/>
  <c r="CT56" i="3" s="1"/>
  <c r="CV139" i="3"/>
  <c r="DP120" i="3"/>
  <c r="CU17" i="3"/>
  <c r="BA20" i="3"/>
  <c r="BW31" i="3"/>
  <c r="CT31" i="3" s="1"/>
  <c r="BM78" i="3"/>
  <c r="BV44" i="3"/>
  <c r="CX37" i="3"/>
  <c r="AC6" i="3"/>
  <c r="AZ6" i="3" s="1"/>
  <c r="DP4" i="3"/>
  <c r="AD24" i="3"/>
  <c r="BW28" i="3"/>
  <c r="CT28" i="3" s="1"/>
  <c r="CU29" i="3"/>
  <c r="BA31" i="3"/>
  <c r="AC35" i="3"/>
  <c r="AZ35" i="3" s="1"/>
  <c r="BW52" i="3"/>
  <c r="CT52" i="3" s="1"/>
  <c r="BA62" i="3"/>
  <c r="AC69" i="3"/>
  <c r="AZ69" i="3" s="1"/>
  <c r="BV76" i="3"/>
  <c r="AC89" i="3"/>
  <c r="AZ89" i="3" s="1"/>
  <c r="BW95" i="3"/>
  <c r="CT95" i="3" s="1"/>
  <c r="DK117" i="3"/>
  <c r="BA110" i="3"/>
  <c r="BX115" i="3"/>
  <c r="BW120" i="3"/>
  <c r="CT120" i="3" s="1"/>
  <c r="BW122" i="3"/>
  <c r="CT122" i="3" s="1"/>
  <c r="AC130" i="3"/>
  <c r="AZ130" i="3" s="1"/>
  <c r="BX90" i="3"/>
  <c r="AD125" i="3"/>
  <c r="AC125" i="3" s="1"/>
  <c r="AZ125" i="3" s="1"/>
  <c r="BC30" i="3"/>
  <c r="AK135" i="3"/>
  <c r="BX129" i="3"/>
  <c r="BZ140" i="3"/>
  <c r="BX140" i="3" s="1"/>
  <c r="DT142" i="3" s="1"/>
  <c r="BT114" i="3"/>
  <c r="AD18" i="3"/>
  <c r="AC18" i="3" s="1"/>
  <c r="AZ18" i="3" s="1"/>
  <c r="BC21" i="3"/>
  <c r="BA21" i="3" s="1"/>
  <c r="BC24" i="3"/>
  <c r="BX64" i="3"/>
  <c r="BW64" i="3" s="1"/>
  <c r="CT64" i="3" s="1"/>
  <c r="BC96" i="3"/>
  <c r="BA96" i="3" s="1"/>
  <c r="BX69" i="3"/>
  <c r="BW69" i="3" s="1"/>
  <c r="CT69" i="3" s="1"/>
  <c r="BA114" i="3"/>
  <c r="AD75" i="3"/>
  <c r="BX79" i="3"/>
  <c r="AD26" i="3"/>
  <c r="AD41" i="3"/>
  <c r="AC41" i="3" s="1"/>
  <c r="AZ41" i="3" s="1"/>
  <c r="AD44" i="3"/>
  <c r="AX78" i="3"/>
  <c r="AX137" i="3" s="1"/>
  <c r="AD116" i="3"/>
  <c r="AC116" i="3" s="1"/>
  <c r="AZ116" i="3" s="1"/>
  <c r="AI117" i="3"/>
  <c r="AI137" i="3" s="1"/>
  <c r="BZ117" i="3"/>
  <c r="DM71" i="3"/>
  <c r="CU71" i="3" s="1"/>
  <c r="BT103" i="3"/>
  <c r="BW90" i="3"/>
  <c r="CT90" i="3" s="1"/>
  <c r="CW93" i="3"/>
  <c r="CU93" i="3" s="1"/>
  <c r="AD39" i="3"/>
  <c r="AC39" i="3" s="1"/>
  <c r="AZ39" i="3" s="1"/>
  <c r="BU46" i="3"/>
  <c r="BU78" i="3" s="1"/>
  <c r="BX58" i="3"/>
  <c r="BW58" i="3" s="1"/>
  <c r="CT58" i="3" s="1"/>
  <c r="BX94" i="3"/>
  <c r="BX96" i="3"/>
  <c r="BW96" i="3" s="1"/>
  <c r="CT96" i="3" s="1"/>
  <c r="AD102" i="3"/>
  <c r="AC102" i="3" s="1"/>
  <c r="AZ102" i="3" s="1"/>
  <c r="AD119" i="3"/>
  <c r="AC119" i="3" s="1"/>
  <c r="AZ119" i="3" s="1"/>
  <c r="BX26" i="3"/>
  <c r="BW26" i="3" s="1"/>
  <c r="CT26" i="3" s="1"/>
  <c r="AD58" i="3"/>
  <c r="AC58" i="3" s="1"/>
  <c r="AZ58" i="3" s="1"/>
  <c r="AV143" i="3"/>
  <c r="AV146" i="3" s="1"/>
  <c r="BS71" i="3"/>
  <c r="BA71" i="3" s="1"/>
  <c r="AD73" i="3"/>
  <c r="DK4" i="3"/>
  <c r="DK37" i="3" s="1"/>
  <c r="CN140" i="3"/>
  <c r="AD32" i="3"/>
  <c r="AD99" i="3"/>
  <c r="AC99" i="3" s="1"/>
  <c r="AZ99" i="3" s="1"/>
  <c r="BX4" i="3"/>
  <c r="BW4" i="3" s="1"/>
  <c r="CT4" i="3" s="1"/>
  <c r="BX14" i="3"/>
  <c r="BW14" i="3" s="1"/>
  <c r="CT14" i="3" s="1"/>
  <c r="AD15" i="3"/>
  <c r="AD142" i="3" s="1"/>
  <c r="AD19" i="3"/>
  <c r="AC19" i="3" s="1"/>
  <c r="AZ19" i="3" s="1"/>
  <c r="BA19" i="3"/>
  <c r="AD64" i="3"/>
  <c r="AC64" i="3" s="1"/>
  <c r="AZ64" i="3" s="1"/>
  <c r="AC73" i="3"/>
  <c r="AZ73" i="3" s="1"/>
  <c r="AC86" i="3"/>
  <c r="AZ86" i="3" s="1"/>
  <c r="BX127" i="3"/>
  <c r="BW127" i="3" s="1"/>
  <c r="CT127" i="3" s="1"/>
  <c r="AF142" i="3"/>
  <c r="BX8" i="3"/>
  <c r="BW8" i="3" s="1"/>
  <c r="CT8" i="3" s="1"/>
  <c r="CU41" i="3"/>
  <c r="AD46" i="3"/>
  <c r="DK46" i="3"/>
  <c r="BX87" i="3"/>
  <c r="BW87" i="3" s="1"/>
  <c r="CT87" i="3" s="1"/>
  <c r="BX106" i="3"/>
  <c r="CS117" i="3"/>
  <c r="CN135" i="3"/>
  <c r="AD70" i="3"/>
  <c r="AC70" i="3" s="1"/>
  <c r="AZ70" i="3" s="1"/>
  <c r="CW24" i="3"/>
  <c r="CW30" i="3"/>
  <c r="CU30" i="3" s="1"/>
  <c r="BS59" i="3"/>
  <c r="AC71" i="3"/>
  <c r="AZ71" i="3" s="1"/>
  <c r="BW108" i="3"/>
  <c r="CT108" i="3" s="1"/>
  <c r="BC129" i="3"/>
  <c r="BA129" i="3" s="1"/>
  <c r="AF145" i="3"/>
  <c r="AY144" i="3"/>
  <c r="CW14" i="3"/>
  <c r="BV15" i="3"/>
  <c r="BV142" i="3" s="1"/>
  <c r="BV26" i="3"/>
  <c r="BA26" i="3" s="1"/>
  <c r="AC32" i="3"/>
  <c r="AZ32" i="3" s="1"/>
  <c r="BA39" i="3"/>
  <c r="AK78" i="3"/>
  <c r="AK137" i="3" s="1"/>
  <c r="BX77" i="3"/>
  <c r="BW77" i="3" s="1"/>
  <c r="CT77" i="3" s="1"/>
  <c r="CN78" i="3"/>
  <c r="DP79" i="3"/>
  <c r="BX84" i="3"/>
  <c r="BW84" i="3" s="1"/>
  <c r="CT84" i="3" s="1"/>
  <c r="AD87" i="3"/>
  <c r="AC87" i="3" s="1"/>
  <c r="AZ87" i="3" s="1"/>
  <c r="AD93" i="3"/>
  <c r="AC93" i="3" s="1"/>
  <c r="AZ93" i="3" s="1"/>
  <c r="AC114" i="3"/>
  <c r="AZ114" i="3" s="1"/>
  <c r="CW128" i="3"/>
  <c r="CU128" i="3" s="1"/>
  <c r="BY146" i="3"/>
  <c r="BI140" i="3"/>
  <c r="AQ137" i="3"/>
  <c r="BI135" i="3"/>
  <c r="DJ135" i="3"/>
  <c r="BL135" i="3"/>
  <c r="BT135" i="3"/>
  <c r="BW132" i="3"/>
  <c r="CT132" i="3" s="1"/>
  <c r="CU132" i="3"/>
  <c r="DK135" i="3"/>
  <c r="BB140" i="3"/>
  <c r="BJ140" i="3"/>
  <c r="BR140" i="3"/>
  <c r="CY140" i="3"/>
  <c r="DG140" i="3"/>
  <c r="DO140" i="3"/>
  <c r="BQ139" i="3"/>
  <c r="CU119" i="3"/>
  <c r="DD139" i="3"/>
  <c r="DL139" i="3"/>
  <c r="AC123" i="3"/>
  <c r="AZ123" i="3" s="1"/>
  <c r="DO135" i="3"/>
  <c r="CU129" i="3"/>
  <c r="BA132" i="3"/>
  <c r="BA134" i="3"/>
  <c r="BT140" i="3"/>
  <c r="BW126" i="3"/>
  <c r="CT126" i="3" s="1"/>
  <c r="BM140" i="3"/>
  <c r="CU126" i="3"/>
  <c r="BF140" i="3"/>
  <c r="BN140" i="3"/>
  <c r="DC140" i="3"/>
  <c r="DK140" i="3"/>
  <c r="BM139" i="3"/>
  <c r="BU139" i="3"/>
  <c r="BL140" i="3"/>
  <c r="BG135" i="3"/>
  <c r="DD135" i="3"/>
  <c r="BK135" i="3"/>
  <c r="CU124" i="3"/>
  <c r="AC129" i="3"/>
  <c r="AZ129" i="3" s="1"/>
  <c r="BU140" i="3"/>
  <c r="CV140" i="3"/>
  <c r="DD140" i="3"/>
  <c r="DL140" i="3"/>
  <c r="M137" i="3"/>
  <c r="U137" i="3"/>
  <c r="AG137" i="3"/>
  <c r="BE139" i="3"/>
  <c r="BW128" i="3"/>
  <c r="CT128" i="3" s="1"/>
  <c r="BD140" i="3"/>
  <c r="BO135" i="3"/>
  <c r="BE140" i="3"/>
  <c r="BL139" i="3"/>
  <c r="DE140" i="3"/>
  <c r="DM140" i="3"/>
  <c r="BA130" i="3"/>
  <c r="CR137" i="3"/>
  <c r="BM117" i="3"/>
  <c r="CU115" i="3"/>
  <c r="BO141" i="3"/>
  <c r="CU110" i="3"/>
  <c r="AC111" i="3"/>
  <c r="AZ111" i="3" s="1"/>
  <c r="AC109" i="3"/>
  <c r="AZ109" i="3" s="1"/>
  <c r="BA112" i="3"/>
  <c r="AC113" i="3"/>
  <c r="AZ113" i="3" s="1"/>
  <c r="CU105" i="3"/>
  <c r="CG137" i="3"/>
  <c r="BA111" i="3"/>
  <c r="CU112" i="3"/>
  <c r="BW115" i="3"/>
  <c r="CT115" i="3" s="1"/>
  <c r="BA116" i="3"/>
  <c r="DH117" i="3"/>
  <c r="AC110" i="3"/>
  <c r="AZ110" i="3" s="1"/>
  <c r="AC103" i="3"/>
  <c r="AZ103" i="3" s="1"/>
  <c r="CU109" i="3"/>
  <c r="BM101" i="3"/>
  <c r="BA91" i="3"/>
  <c r="BL101" i="3"/>
  <c r="AC81" i="3"/>
  <c r="AZ81" i="3" s="1"/>
  <c r="BA82" i="3"/>
  <c r="CU87" i="3"/>
  <c r="BW89" i="3"/>
  <c r="CT89" i="3" s="1"/>
  <c r="BW94" i="3"/>
  <c r="CT94" i="3" s="1"/>
  <c r="BA89" i="3"/>
  <c r="DB101" i="3"/>
  <c r="CU88" i="3"/>
  <c r="CU89" i="3"/>
  <c r="BY137" i="3"/>
  <c r="CH137" i="3"/>
  <c r="BW80" i="3"/>
  <c r="CT80" i="3" s="1"/>
  <c r="CU81" i="3"/>
  <c r="BN101" i="3"/>
  <c r="AC85" i="3"/>
  <c r="AZ85" i="3" s="1"/>
  <c r="AC96" i="3"/>
  <c r="AZ96" i="3" s="1"/>
  <c r="BA97" i="3"/>
  <c r="CU97" i="3"/>
  <c r="BC101" i="3"/>
  <c r="CD137" i="3"/>
  <c r="AC95" i="3"/>
  <c r="AZ95" i="3" s="1"/>
  <c r="BD145" i="3"/>
  <c r="AC98" i="3"/>
  <c r="AZ98" i="3" s="1"/>
  <c r="BS101" i="3"/>
  <c r="CU83" i="3"/>
  <c r="AC84" i="3"/>
  <c r="AZ84" i="3" s="1"/>
  <c r="BA95" i="3"/>
  <c r="BK101" i="3"/>
  <c r="BW81" i="3"/>
  <c r="CT81" i="3" s="1"/>
  <c r="CU82" i="3"/>
  <c r="CU85" i="3"/>
  <c r="AO137" i="3"/>
  <c r="DK101" i="3"/>
  <c r="CU91" i="3"/>
  <c r="BO78" i="3"/>
  <c r="CU46" i="3"/>
  <c r="AC49" i="3"/>
  <c r="AZ49" i="3" s="1"/>
  <c r="CU60" i="3"/>
  <c r="CU64" i="3"/>
  <c r="CU72" i="3"/>
  <c r="BA75" i="3"/>
  <c r="AR137" i="3"/>
  <c r="CB137" i="3"/>
  <c r="BW45" i="3"/>
  <c r="CT45" i="3" s="1"/>
  <c r="BA54" i="3"/>
  <c r="AC62" i="3"/>
  <c r="AZ62" i="3" s="1"/>
  <c r="AC63" i="3"/>
  <c r="AZ63" i="3" s="1"/>
  <c r="BW68" i="3"/>
  <c r="CT68" i="3" s="1"/>
  <c r="BA70" i="3"/>
  <c r="I137" i="3"/>
  <c r="Q137" i="3"/>
  <c r="Y137" i="3"/>
  <c r="CU44" i="3"/>
  <c r="CU49" i="3"/>
  <c r="AC59" i="3"/>
  <c r="AZ59" i="3" s="1"/>
  <c r="CU63" i="3"/>
  <c r="BA65" i="3"/>
  <c r="AC72" i="3"/>
  <c r="AZ72" i="3" s="1"/>
  <c r="AJ137" i="3"/>
  <c r="CJ137" i="3"/>
  <c r="BW55" i="3"/>
  <c r="CT55" i="3" s="1"/>
  <c r="BA64" i="3"/>
  <c r="CU65" i="3"/>
  <c r="J137" i="3"/>
  <c r="Z137" i="3"/>
  <c r="CL137" i="3"/>
  <c r="BW41" i="3"/>
  <c r="CT41" i="3" s="1"/>
  <c r="BN78" i="3"/>
  <c r="CU53" i="3"/>
  <c r="BW40" i="3"/>
  <c r="CT40" i="3" s="1"/>
  <c r="AC61" i="3"/>
  <c r="AZ61" i="3" s="1"/>
  <c r="CD146" i="3"/>
  <c r="CL146" i="3"/>
  <c r="AQ146" i="3"/>
  <c r="BA58" i="3"/>
  <c r="BA45" i="3"/>
  <c r="DF143" i="3"/>
  <c r="L137" i="3"/>
  <c r="T137" i="3"/>
  <c r="CO137" i="3"/>
  <c r="CU45" i="3"/>
  <c r="CU51" i="3"/>
  <c r="CU56" i="3"/>
  <c r="BW74" i="3"/>
  <c r="CT74" i="3" s="1"/>
  <c r="AC75" i="3"/>
  <c r="AZ75" i="3" s="1"/>
  <c r="O146" i="3"/>
  <c r="W146" i="3"/>
  <c r="AR146" i="3"/>
  <c r="CV78" i="3"/>
  <c r="AC65" i="3"/>
  <c r="AZ65" i="3" s="1"/>
  <c r="CU68" i="3"/>
  <c r="K146" i="3"/>
  <c r="R137" i="3"/>
  <c r="AL137" i="3"/>
  <c r="BA38" i="3"/>
  <c r="BA44" i="3"/>
  <c r="BA63" i="3"/>
  <c r="DK78" i="3"/>
  <c r="CU40" i="3"/>
  <c r="BA41" i="3"/>
  <c r="DD78" i="3"/>
  <c r="AC46" i="3"/>
  <c r="AZ46" i="3" s="1"/>
  <c r="BW47" i="3"/>
  <c r="CT47" i="3" s="1"/>
  <c r="BW50" i="3"/>
  <c r="CT50" i="3" s="1"/>
  <c r="CU52" i="3"/>
  <c r="CU66" i="3"/>
  <c r="BA69" i="3"/>
  <c r="AJ146" i="3"/>
  <c r="CU23" i="3"/>
  <c r="AC8" i="3"/>
  <c r="AZ8" i="3" s="1"/>
  <c r="BA17" i="3"/>
  <c r="DH37" i="3"/>
  <c r="CU12" i="3"/>
  <c r="BT142" i="3"/>
  <c r="CU18" i="3"/>
  <c r="BA6" i="3"/>
  <c r="DI37" i="3"/>
  <c r="CU7" i="3"/>
  <c r="BA18" i="3"/>
  <c r="BA22" i="3"/>
  <c r="BW29" i="3"/>
  <c r="CT29" i="3" s="1"/>
  <c r="AC30" i="3"/>
  <c r="AZ30" i="3" s="1"/>
  <c r="BW30" i="3"/>
  <c r="CT30" i="3" s="1"/>
  <c r="BI37" i="3"/>
  <c r="AM146" i="3"/>
  <c r="AU146" i="3"/>
  <c r="CG146" i="3"/>
  <c r="BD142" i="3"/>
  <c r="AC26" i="3"/>
  <c r="AZ26" i="3" s="1"/>
  <c r="AC31" i="3"/>
  <c r="AZ31" i="3" s="1"/>
  <c r="CU32" i="3"/>
  <c r="AL146" i="3"/>
  <c r="BN142" i="3"/>
  <c r="CU36" i="3"/>
  <c r="AC5" i="3"/>
  <c r="AZ5" i="3" s="1"/>
  <c r="CU5" i="3"/>
  <c r="CZ37" i="3"/>
  <c r="AC9" i="3"/>
  <c r="AZ9" i="3" s="1"/>
  <c r="BA16" i="3"/>
  <c r="CA146" i="3"/>
  <c r="AI146" i="3"/>
  <c r="BA13" i="3"/>
  <c r="BP37" i="3"/>
  <c r="BW22" i="3"/>
  <c r="CT22" i="3" s="1"/>
  <c r="BA23" i="3"/>
  <c r="BA11" i="3"/>
  <c r="BL142" i="3"/>
  <c r="CU16" i="3"/>
  <c r="CU22" i="3"/>
  <c r="BW32" i="3"/>
  <c r="CT32" i="3" s="1"/>
  <c r="Y146" i="3"/>
  <c r="BX139" i="3"/>
  <c r="DF37" i="3"/>
  <c r="CU21" i="3"/>
  <c r="CU25" i="3"/>
  <c r="BG144" i="3"/>
  <c r="CU13" i="3"/>
  <c r="AC20" i="3"/>
  <c r="AZ20" i="3" s="1"/>
  <c r="AC34" i="3"/>
  <c r="AZ34" i="3" s="1"/>
  <c r="CU34" i="3"/>
  <c r="V137" i="3"/>
  <c r="M146" i="3"/>
  <c r="L146" i="3"/>
  <c r="BA27" i="3"/>
  <c r="Q146" i="3"/>
  <c r="BF142" i="3"/>
  <c r="S146" i="3"/>
  <c r="BX142" i="3"/>
  <c r="DT144" i="3" s="1"/>
  <c r="BH37" i="3"/>
  <c r="BR37" i="3"/>
  <c r="BW10" i="3"/>
  <c r="CT10" i="3" s="1"/>
  <c r="CU10" i="3"/>
  <c r="BW18" i="3"/>
  <c r="CT18" i="3" s="1"/>
  <c r="BW19" i="3"/>
  <c r="CT19" i="3" s="1"/>
  <c r="AC23" i="3"/>
  <c r="AZ23" i="3" s="1"/>
  <c r="BA28" i="3"/>
  <c r="BA30" i="3"/>
  <c r="BA36" i="3"/>
  <c r="N146" i="3"/>
  <c r="V146" i="3"/>
  <c r="AH146" i="3"/>
  <c r="CO146" i="3"/>
  <c r="DB78" i="3"/>
  <c r="CU39" i="3"/>
  <c r="BZ144" i="3"/>
  <c r="CW19" i="3"/>
  <c r="CU19" i="3" s="1"/>
  <c r="CU20" i="3"/>
  <c r="CU26" i="3"/>
  <c r="AB140" i="3"/>
  <c r="DP33" i="3"/>
  <c r="CU33" i="3" s="1"/>
  <c r="G33" i="3"/>
  <c r="BV33" i="3"/>
  <c r="BA33" i="3" s="1"/>
  <c r="CX143" i="3"/>
  <c r="CX78" i="3"/>
  <c r="DO143" i="3"/>
  <c r="DO78" i="3"/>
  <c r="BJ37" i="3"/>
  <c r="DD142" i="3"/>
  <c r="BU144" i="3"/>
  <c r="BU37" i="3"/>
  <c r="CY144" i="3"/>
  <c r="CY37" i="3"/>
  <c r="DG144" i="3"/>
  <c r="DG37" i="3"/>
  <c r="DO144" i="3"/>
  <c r="DO37" i="3"/>
  <c r="BA7" i="3"/>
  <c r="CU11" i="3"/>
  <c r="BE144" i="3"/>
  <c r="BE37" i="3"/>
  <c r="BM144" i="3"/>
  <c r="BM37" i="3"/>
  <c r="BV4" i="3"/>
  <c r="CZ144" i="3"/>
  <c r="DH144" i="3"/>
  <c r="CU6" i="3"/>
  <c r="CU9" i="3"/>
  <c r="BE142" i="3"/>
  <c r="BM142" i="3"/>
  <c r="BU142" i="3"/>
  <c r="BX21" i="3"/>
  <c r="BW21" i="3" s="1"/>
  <c r="CT21" i="3" s="1"/>
  <c r="AC22" i="3"/>
  <c r="AZ22" i="3" s="1"/>
  <c r="AB143" i="3"/>
  <c r="AB78" i="3"/>
  <c r="BA43" i="3"/>
  <c r="BV48" i="3"/>
  <c r="BA48" i="3" s="1"/>
  <c r="DP48" i="3"/>
  <c r="CU48" i="3" s="1"/>
  <c r="G48" i="3"/>
  <c r="AC48" i="3" s="1"/>
  <c r="AZ48" i="3" s="1"/>
  <c r="BA50" i="3"/>
  <c r="AC68" i="3"/>
  <c r="AZ68" i="3" s="1"/>
  <c r="BV123" i="3"/>
  <c r="BA123" i="3" s="1"/>
  <c r="DP123" i="3"/>
  <c r="DE143" i="3"/>
  <c r="DE78" i="3"/>
  <c r="AC45" i="3"/>
  <c r="AZ45" i="3" s="1"/>
  <c r="BG145" i="3"/>
  <c r="BG101" i="3"/>
  <c r="BO145" i="3"/>
  <c r="BO101" i="3"/>
  <c r="BW93" i="3"/>
  <c r="CT93" i="3" s="1"/>
  <c r="BH144" i="3"/>
  <c r="DJ37" i="3"/>
  <c r="BW12" i="3"/>
  <c r="CT12" i="3" s="1"/>
  <c r="AC12" i="3"/>
  <c r="AZ12" i="3" s="1"/>
  <c r="DG143" i="3"/>
  <c r="DG78" i="3"/>
  <c r="BH145" i="3"/>
  <c r="BH101" i="3"/>
  <c r="BD143" i="3"/>
  <c r="BD78" i="3"/>
  <c r="DM144" i="3"/>
  <c r="DM37" i="3"/>
  <c r="BW9" i="3"/>
  <c r="CT9" i="3" s="1"/>
  <c r="DE142" i="3"/>
  <c r="DM142" i="3"/>
  <c r="CU15" i="3"/>
  <c r="CW140" i="3"/>
  <c r="CU35" i="3"/>
  <c r="AY37" i="3"/>
  <c r="BE143" i="3"/>
  <c r="BE78" i="3"/>
  <c r="BM143" i="3"/>
  <c r="AC43" i="3"/>
  <c r="AZ43" i="3" s="1"/>
  <c r="BW43" i="3"/>
  <c r="CT43" i="3" s="1"/>
  <c r="CU43" i="3"/>
  <c r="BW16" i="3"/>
  <c r="CT16" i="3" s="1"/>
  <c r="AC16" i="3"/>
  <c r="AZ16" i="3" s="1"/>
  <c r="BA35" i="3"/>
  <c r="BW36" i="3"/>
  <c r="CT36" i="3" s="1"/>
  <c r="AC36" i="3"/>
  <c r="AZ36" i="3" s="1"/>
  <c r="CW143" i="3"/>
  <c r="CW78" i="3"/>
  <c r="CU38" i="3"/>
  <c r="BA74" i="3"/>
  <c r="BW79" i="3"/>
  <c r="CT79" i="3" s="1"/>
  <c r="AT144" i="3"/>
  <c r="BQ4" i="3"/>
  <c r="AT37" i="3"/>
  <c r="BO144" i="3"/>
  <c r="BO37" i="3"/>
  <c r="DB37" i="3"/>
  <c r="AC57" i="3"/>
  <c r="AZ57" i="3" s="1"/>
  <c r="BZ145" i="3"/>
  <c r="BZ101" i="3"/>
  <c r="CW79" i="3"/>
  <c r="BW91" i="3"/>
  <c r="CT91" i="3" s="1"/>
  <c r="BV100" i="3"/>
  <c r="BA100" i="3" s="1"/>
  <c r="DP100" i="3"/>
  <c r="DP101" i="3" s="1"/>
  <c r="BV122" i="3"/>
  <c r="BA122" i="3" s="1"/>
  <c r="AD122" i="3"/>
  <c r="AC122" i="3" s="1"/>
  <c r="AZ122" i="3" s="1"/>
  <c r="BP144" i="3"/>
  <c r="AC14" i="3"/>
  <c r="AZ14" i="3" s="1"/>
  <c r="BC78" i="3"/>
  <c r="BA56" i="3"/>
  <c r="BW118" i="3"/>
  <c r="CT118" i="3" s="1"/>
  <c r="DA37" i="3"/>
  <c r="BW7" i="3"/>
  <c r="CT7" i="3" s="1"/>
  <c r="AC7" i="3"/>
  <c r="AZ7" i="3" s="1"/>
  <c r="BQ8" i="3"/>
  <c r="BA8" i="3" s="1"/>
  <c r="DL142" i="3"/>
  <c r="BL143" i="3"/>
  <c r="BL78" i="3"/>
  <c r="BT143" i="3"/>
  <c r="BT78" i="3"/>
  <c r="AC55" i="3"/>
  <c r="AZ55" i="3" s="1"/>
  <c r="CU55" i="3"/>
  <c r="CU61" i="3"/>
  <c r="CU94" i="3"/>
  <c r="BB37" i="3"/>
  <c r="DE144" i="3"/>
  <c r="DE37" i="3"/>
  <c r="CX144" i="3"/>
  <c r="DF144" i="3"/>
  <c r="DN144" i="3"/>
  <c r="DN37" i="3"/>
  <c r="BT37" i="3"/>
  <c r="CU8" i="3"/>
  <c r="AC10" i="3"/>
  <c r="AZ10" i="3" s="1"/>
  <c r="BA12" i="3"/>
  <c r="CX142" i="3"/>
  <c r="DF142" i="3"/>
  <c r="DN142" i="3"/>
  <c r="G24" i="3"/>
  <c r="AC24" i="3" s="1"/>
  <c r="AZ24" i="3" s="1"/>
  <c r="DP24" i="3"/>
  <c r="DP144" i="3" s="1"/>
  <c r="BV24" i="3"/>
  <c r="CU28" i="3"/>
  <c r="CU31" i="3"/>
  <c r="CX140" i="3"/>
  <c r="DF140" i="3"/>
  <c r="DN140" i="3"/>
  <c r="BZ37" i="3"/>
  <c r="BF78" i="3"/>
  <c r="BF143" i="3"/>
  <c r="BN143" i="3"/>
  <c r="CU50" i="3"/>
  <c r="BS77" i="3"/>
  <c r="AD77" i="3"/>
  <c r="AC77" i="3" s="1"/>
  <c r="AZ77" i="3" s="1"/>
  <c r="AV78" i="3"/>
  <c r="AV137" i="3" s="1"/>
  <c r="CX141" i="3"/>
  <c r="CX117" i="3"/>
  <c r="AD108" i="3"/>
  <c r="AC108" i="3" s="1"/>
  <c r="AZ108" i="3" s="1"/>
  <c r="AY117" i="3"/>
  <c r="BS117" i="3"/>
  <c r="BW112" i="3"/>
  <c r="CT112" i="3" s="1"/>
  <c r="AC112" i="3"/>
  <c r="AZ112" i="3" s="1"/>
  <c r="AC4" i="3"/>
  <c r="AZ4" i="3" s="1"/>
  <c r="BF144" i="3"/>
  <c r="BF37" i="3"/>
  <c r="BN144" i="3"/>
  <c r="BN37" i="3"/>
  <c r="AB37" i="3"/>
  <c r="DN143" i="3"/>
  <c r="DN78" i="3"/>
  <c r="CY143" i="3"/>
  <c r="CY78" i="3"/>
  <c r="AY145" i="3"/>
  <c r="AY101" i="3"/>
  <c r="AD79" i="3"/>
  <c r="CV142" i="3"/>
  <c r="CU14" i="3"/>
  <c r="BA32" i="3"/>
  <c r="BA25" i="3"/>
  <c r="BG37" i="3"/>
  <c r="BW38" i="3"/>
  <c r="CT38" i="3" s="1"/>
  <c r="DC78" i="3"/>
  <c r="CE143" i="3"/>
  <c r="CE78" i="3"/>
  <c r="CE137" i="3" s="1"/>
  <c r="BX39" i="3"/>
  <c r="BW39" i="3" s="1"/>
  <c r="CT39" i="3" s="1"/>
  <c r="DP42" i="3"/>
  <c r="CU42" i="3" s="1"/>
  <c r="G42" i="3"/>
  <c r="G78" i="3" s="1"/>
  <c r="DS78" i="3" s="1"/>
  <c r="BV42" i="3"/>
  <c r="BA42" i="3" s="1"/>
  <c r="CS143" i="3"/>
  <c r="CS146" i="3" s="1"/>
  <c r="BX48" i="3"/>
  <c r="BW48" i="3" s="1"/>
  <c r="CT48" i="3" s="1"/>
  <c r="BA67" i="3"/>
  <c r="BX75" i="3"/>
  <c r="BW75" i="3" s="1"/>
  <c r="CT75" i="3" s="1"/>
  <c r="DP75" i="3"/>
  <c r="CU75" i="3" s="1"/>
  <c r="DF78" i="3"/>
  <c r="DA101" i="3"/>
  <c r="DE145" i="3"/>
  <c r="DL101" i="3"/>
  <c r="DO117" i="3"/>
  <c r="CU123" i="3"/>
  <c r="BG142" i="3"/>
  <c r="DG142" i="3"/>
  <c r="BK144" i="3"/>
  <c r="BK37" i="3"/>
  <c r="BS144" i="3"/>
  <c r="BS37" i="3"/>
  <c r="DC144" i="3"/>
  <c r="BD144" i="3"/>
  <c r="BL144" i="3"/>
  <c r="BT144" i="3"/>
  <c r="CV144" i="3"/>
  <c r="DD144" i="3"/>
  <c r="DL144" i="3"/>
  <c r="BC14" i="3"/>
  <c r="BK142" i="3"/>
  <c r="BS142" i="3"/>
  <c r="DC142" i="3"/>
  <c r="DK142" i="3"/>
  <c r="AF144" i="3"/>
  <c r="CF137" i="3"/>
  <c r="CV37" i="3"/>
  <c r="BK78" i="3"/>
  <c r="BH60" i="3"/>
  <c r="BA60" i="3" s="1"/>
  <c r="DP61" i="3"/>
  <c r="BV61" i="3"/>
  <c r="BA61" i="3" s="1"/>
  <c r="DB145" i="3"/>
  <c r="DJ145" i="3"/>
  <c r="DJ101" i="3"/>
  <c r="AC80" i="3"/>
  <c r="AZ80" i="3" s="1"/>
  <c r="BA88" i="3"/>
  <c r="CU98" i="3"/>
  <c r="BN135" i="3"/>
  <c r="DO142" i="3"/>
  <c r="BO140" i="3"/>
  <c r="BG143" i="3"/>
  <c r="BG78" i="3"/>
  <c r="DH143" i="3"/>
  <c r="DH78" i="3"/>
  <c r="CU47" i="3"/>
  <c r="CU100" i="3"/>
  <c r="CN144" i="3"/>
  <c r="DI144" i="3"/>
  <c r="BP142" i="3"/>
  <c r="DH142" i="3"/>
  <c r="BH140" i="3"/>
  <c r="BP140" i="3"/>
  <c r="DA140" i="3"/>
  <c r="DI140" i="3"/>
  <c r="N137" i="3"/>
  <c r="BL37" i="3"/>
  <c r="CC137" i="3"/>
  <c r="CK137" i="3"/>
  <c r="CS37" i="3"/>
  <c r="BP143" i="3"/>
  <c r="BP78" i="3"/>
  <c r="DA143" i="3"/>
  <c r="DA78" i="3"/>
  <c r="DI143" i="3"/>
  <c r="DI78" i="3"/>
  <c r="BH40" i="3"/>
  <c r="BW46" i="3"/>
  <c r="CT46" i="3" s="1"/>
  <c r="BA49" i="3"/>
  <c r="CU57" i="3"/>
  <c r="CP143" i="3"/>
  <c r="CP146" i="3" s="1"/>
  <c r="CP78" i="3"/>
  <c r="CP137" i="3" s="1"/>
  <c r="DM70" i="3"/>
  <c r="BW71" i="3"/>
  <c r="CT71" i="3" s="1"/>
  <c r="BA76" i="3"/>
  <c r="CU76" i="3"/>
  <c r="CY145" i="3"/>
  <c r="CY101" i="3"/>
  <c r="DG145" i="3"/>
  <c r="DG101" i="3"/>
  <c r="DO145" i="3"/>
  <c r="DO101" i="3"/>
  <c r="AS145" i="3"/>
  <c r="AS101" i="3"/>
  <c r="BP86" i="3"/>
  <c r="BP145" i="3" s="1"/>
  <c r="BA94" i="3"/>
  <c r="BA99" i="3"/>
  <c r="AF101" i="3"/>
  <c r="BE141" i="3"/>
  <c r="BM141" i="3"/>
  <c r="BU141" i="3"/>
  <c r="BU117" i="3"/>
  <c r="DA141" i="3"/>
  <c r="DA117" i="3"/>
  <c r="DI141" i="3"/>
  <c r="DI117" i="3"/>
  <c r="CY142" i="3"/>
  <c r="AY140" i="3"/>
  <c r="CZ143" i="3"/>
  <c r="CZ78" i="3"/>
  <c r="CM143" i="3"/>
  <c r="CM146" i="3" s="1"/>
  <c r="BX70" i="3"/>
  <c r="BW70" i="3" s="1"/>
  <c r="CT70" i="3" s="1"/>
  <c r="CU90" i="3"/>
  <c r="BD141" i="3"/>
  <c r="BD117" i="3"/>
  <c r="BL141" i="3"/>
  <c r="BL117" i="3"/>
  <c r="DA135" i="3"/>
  <c r="BI144" i="3"/>
  <c r="DA144" i="3"/>
  <c r="BH142" i="3"/>
  <c r="CZ142" i="3"/>
  <c r="DP142" i="3"/>
  <c r="BB144" i="3"/>
  <c r="BJ144" i="3"/>
  <c r="BR144" i="3"/>
  <c r="DB144" i="3"/>
  <c r="DJ144" i="3"/>
  <c r="BV10" i="3"/>
  <c r="BA10" i="3" s="1"/>
  <c r="BI142" i="3"/>
  <c r="BQ142" i="3"/>
  <c r="DA142" i="3"/>
  <c r="DI142" i="3"/>
  <c r="G15" i="3"/>
  <c r="BW15" i="3" s="1"/>
  <c r="CT15" i="3" s="1"/>
  <c r="DB140" i="3"/>
  <c r="DJ140" i="3"/>
  <c r="O137" i="3"/>
  <c r="W137" i="3"/>
  <c r="BD37" i="3"/>
  <c r="DC37" i="3"/>
  <c r="DL37" i="3"/>
  <c r="BI143" i="3"/>
  <c r="BI78" i="3"/>
  <c r="DB143" i="3"/>
  <c r="G44" i="3"/>
  <c r="BW44" i="3" s="1"/>
  <c r="CT44" i="3" s="1"/>
  <c r="AT143" i="3"/>
  <c r="BQ46" i="3"/>
  <c r="CU54" i="3"/>
  <c r="BA55" i="3"/>
  <c r="BW61" i="3"/>
  <c r="CT61" i="3" s="1"/>
  <c r="CU67" i="3"/>
  <c r="BA68" i="3"/>
  <c r="CU69" i="3"/>
  <c r="DJ70" i="3"/>
  <c r="DJ143" i="3" s="1"/>
  <c r="CM78" i="3"/>
  <c r="CM137" i="3" s="1"/>
  <c r="BD101" i="3"/>
  <c r="CZ145" i="3"/>
  <c r="CZ101" i="3"/>
  <c r="DH145" i="3"/>
  <c r="DH101" i="3"/>
  <c r="DP145" i="3"/>
  <c r="BF101" i="3"/>
  <c r="AT145" i="3"/>
  <c r="BQ84" i="3"/>
  <c r="BQ145" i="3" s="1"/>
  <c r="AT101" i="3"/>
  <c r="BN117" i="3"/>
  <c r="BN141" i="3"/>
  <c r="DB141" i="3"/>
  <c r="DB117" i="3"/>
  <c r="DJ117" i="3"/>
  <c r="DJ141" i="3"/>
  <c r="BX114" i="3"/>
  <c r="BW114" i="3" s="1"/>
  <c r="CT114" i="3" s="1"/>
  <c r="BX116" i="3"/>
  <c r="BW116" i="3" s="1"/>
  <c r="CT116" i="3" s="1"/>
  <c r="BO142" i="3"/>
  <c r="BG140" i="3"/>
  <c r="BO143" i="3"/>
  <c r="AB144" i="3"/>
  <c r="BB142" i="3"/>
  <c r="BJ142" i="3"/>
  <c r="BR142" i="3"/>
  <c r="DB142" i="3"/>
  <c r="DJ142" i="3"/>
  <c r="H137" i="3"/>
  <c r="P137" i="3"/>
  <c r="X137" i="3"/>
  <c r="AF37" i="3"/>
  <c r="AN137" i="3"/>
  <c r="DD37" i="3"/>
  <c r="BB143" i="3"/>
  <c r="BB78" i="3"/>
  <c r="BJ143" i="3"/>
  <c r="BJ78" i="3"/>
  <c r="BR143" i="3"/>
  <c r="BR78" i="3"/>
  <c r="DC143" i="3"/>
  <c r="DK143" i="3"/>
  <c r="BA57" i="3"/>
  <c r="DP59" i="3"/>
  <c r="CU59" i="3" s="1"/>
  <c r="BV59" i="3"/>
  <c r="BA59" i="3" s="1"/>
  <c r="BW59" i="3"/>
  <c r="CT59" i="3" s="1"/>
  <c r="DP73" i="3"/>
  <c r="CU73" i="3" s="1"/>
  <c r="BV73" i="3"/>
  <c r="BA73" i="3" s="1"/>
  <c r="BW73" i="3"/>
  <c r="CT73" i="3" s="1"/>
  <c r="CU77" i="3"/>
  <c r="G145" i="3"/>
  <c r="BE145" i="3"/>
  <c r="BE101" i="3"/>
  <c r="BM145" i="3"/>
  <c r="BU145" i="3"/>
  <c r="BU101" i="3"/>
  <c r="DA145" i="3"/>
  <c r="DI145" i="3"/>
  <c r="DI101" i="3"/>
  <c r="CU96" i="3"/>
  <c r="G101" i="3"/>
  <c r="DS101" i="3" s="1"/>
  <c r="BG141" i="3"/>
  <c r="BG117" i="3"/>
  <c r="DC117" i="3"/>
  <c r="BX113" i="3"/>
  <c r="BW113" i="3" s="1"/>
  <c r="CT113" i="3" s="1"/>
  <c r="DN113" i="3"/>
  <c r="CU113" i="3" s="1"/>
  <c r="CQ117" i="3"/>
  <c r="CQ137" i="3" s="1"/>
  <c r="BL145" i="3"/>
  <c r="BT145" i="3"/>
  <c r="CV101" i="3"/>
  <c r="AD90" i="3"/>
  <c r="AC90" i="3" s="1"/>
  <c r="AZ90" i="3" s="1"/>
  <c r="CU99" i="3"/>
  <c r="BA102" i="3"/>
  <c r="BK141" i="3"/>
  <c r="BK117" i="3"/>
  <c r="BS141" i="3"/>
  <c r="CY141" i="3"/>
  <c r="DG141" i="3"/>
  <c r="DO141" i="3"/>
  <c r="AY141" i="3"/>
  <c r="BF135" i="3"/>
  <c r="DE139" i="3"/>
  <c r="DE135" i="3"/>
  <c r="T146" i="3"/>
  <c r="AN146" i="3"/>
  <c r="BI145" i="3"/>
  <c r="BI101" i="3"/>
  <c r="DC145" i="3"/>
  <c r="DK145" i="3"/>
  <c r="CU80" i="3"/>
  <c r="CU84" i="3"/>
  <c r="AC100" i="3"/>
  <c r="AZ100" i="3" s="1"/>
  <c r="BW100" i="3"/>
  <c r="CT100" i="3" s="1"/>
  <c r="CS101" i="3"/>
  <c r="CU103" i="3"/>
  <c r="I141" i="3"/>
  <c r="CW106" i="3"/>
  <c r="CW141" i="3" s="1"/>
  <c r="BC106" i="3"/>
  <c r="BC141" i="3" s="1"/>
  <c r="G106" i="3"/>
  <c r="G141" i="3" s="1"/>
  <c r="DS143" i="3" s="1"/>
  <c r="AE141" i="3"/>
  <c r="AE146" i="3" s="1"/>
  <c r="BB113" i="3"/>
  <c r="BA113" i="3" s="1"/>
  <c r="AE117" i="3"/>
  <c r="AE137" i="3" s="1"/>
  <c r="CY117" i="3"/>
  <c r="CZ135" i="3"/>
  <c r="DH135" i="3"/>
  <c r="BV121" i="3"/>
  <c r="BA121" i="3" s="1"/>
  <c r="AB135" i="3"/>
  <c r="DP121" i="3"/>
  <c r="DP135" i="3" s="1"/>
  <c r="AM137" i="3"/>
  <c r="AU137" i="3"/>
  <c r="CA137" i="3"/>
  <c r="CI137" i="3"/>
  <c r="BC143" i="3"/>
  <c r="BK143" i="3"/>
  <c r="CV143" i="3"/>
  <c r="DD143" i="3"/>
  <c r="DL143" i="3"/>
  <c r="AK143" i="3"/>
  <c r="AK146" i="3" s="1"/>
  <c r="AY143" i="3"/>
  <c r="AS143" i="3"/>
  <c r="AS78" i="3"/>
  <c r="AY78" i="3"/>
  <c r="BB145" i="3"/>
  <c r="BB101" i="3"/>
  <c r="BJ145" i="3"/>
  <c r="BJ101" i="3"/>
  <c r="BR145" i="3"/>
  <c r="BR101" i="3"/>
  <c r="DD145" i="3"/>
  <c r="BV90" i="3"/>
  <c r="BA90" i="3" s="1"/>
  <c r="BA93" i="3"/>
  <c r="AW141" i="3"/>
  <c r="AW146" i="3" s="1"/>
  <c r="AW117" i="3"/>
  <c r="AW137" i="3" s="1"/>
  <c r="BA103" i="3"/>
  <c r="CC141" i="3"/>
  <c r="CC146" i="3" s="1"/>
  <c r="CZ107" i="3"/>
  <c r="CU107" i="3" s="1"/>
  <c r="BX107" i="3"/>
  <c r="BW107" i="3" s="1"/>
  <c r="CT107" i="3" s="1"/>
  <c r="DG117" i="3"/>
  <c r="BA118" i="3"/>
  <c r="DI135" i="3"/>
  <c r="AY139" i="3"/>
  <c r="AY135" i="3"/>
  <c r="BV120" i="3"/>
  <c r="BA120" i="3" s="1"/>
  <c r="AD120" i="3"/>
  <c r="AC121" i="3"/>
  <c r="AZ121" i="3" s="1"/>
  <c r="BC127" i="3"/>
  <c r="BA127" i="3" s="1"/>
  <c r="AD127" i="3"/>
  <c r="AC127" i="3" s="1"/>
  <c r="AZ127" i="3" s="1"/>
  <c r="AD128" i="3"/>
  <c r="AC128" i="3" s="1"/>
  <c r="AZ128" i="3" s="1"/>
  <c r="BC128" i="3"/>
  <c r="BA128" i="3" s="1"/>
  <c r="DC135" i="3"/>
  <c r="DL135" i="3"/>
  <c r="AB145" i="3"/>
  <c r="AB101" i="3"/>
  <c r="BV79" i="3"/>
  <c r="BA79" i="3" s="1"/>
  <c r="BC145" i="3"/>
  <c r="BK145" i="3"/>
  <c r="BS145" i="3"/>
  <c r="DE101" i="3"/>
  <c r="DM101" i="3"/>
  <c r="BA80" i="3"/>
  <c r="CU86" i="3"/>
  <c r="BA87" i="3"/>
  <c r="CU95" i="3"/>
  <c r="BT101" i="3"/>
  <c r="DF141" i="3"/>
  <c r="DF117" i="3"/>
  <c r="CZ117" i="3"/>
  <c r="CQ141" i="3"/>
  <c r="CQ146" i="3" s="1"/>
  <c r="BX104" i="3"/>
  <c r="BW104" i="3" s="1"/>
  <c r="CT104" i="3" s="1"/>
  <c r="DN104" i="3"/>
  <c r="CU104" i="3" s="1"/>
  <c r="BE135" i="3"/>
  <c r="BM135" i="3"/>
  <c r="BU135" i="3"/>
  <c r="DB135" i="3"/>
  <c r="BF145" i="3"/>
  <c r="BN145" i="3"/>
  <c r="DF145" i="3"/>
  <c r="DN145" i="3"/>
  <c r="BV81" i="3"/>
  <c r="BA81" i="3" s="1"/>
  <c r="CV141" i="3"/>
  <c r="CV117" i="3"/>
  <c r="CU102" i="3"/>
  <c r="DE117" i="3"/>
  <c r="DE141" i="3"/>
  <c r="DM141" i="3"/>
  <c r="DM117" i="3"/>
  <c r="BA115" i="3"/>
  <c r="AC118" i="3"/>
  <c r="AZ118" i="3" s="1"/>
  <c r="CY135" i="3"/>
  <c r="DG135" i="3"/>
  <c r="BC139" i="3"/>
  <c r="CZ139" i="3"/>
  <c r="DH139" i="3"/>
  <c r="DP139" i="3"/>
  <c r="BW123" i="3"/>
  <c r="CT123" i="3" s="1"/>
  <c r="BW129" i="3"/>
  <c r="CT129" i="3" s="1"/>
  <c r="CI146" i="3"/>
  <c r="CU120" i="3"/>
  <c r="CU122" i="3"/>
  <c r="BW124" i="3"/>
  <c r="CT124" i="3" s="1"/>
  <c r="AF140" i="3"/>
  <c r="BC125" i="3"/>
  <c r="AF135" i="3"/>
  <c r="BZ135" i="3"/>
  <c r="BX125" i="3"/>
  <c r="BW125" i="3" s="1"/>
  <c r="CT125" i="3" s="1"/>
  <c r="CU131" i="3"/>
  <c r="CW133" i="3"/>
  <c r="CU133" i="3" s="1"/>
  <c r="BX133" i="3"/>
  <c r="U146" i="3"/>
  <c r="CF146" i="3"/>
  <c r="DL145" i="3"/>
  <c r="CN145" i="3"/>
  <c r="CN101" i="3"/>
  <c r="BH141" i="3"/>
  <c r="BH117" i="3"/>
  <c r="BP141" i="3"/>
  <c r="BP117" i="3"/>
  <c r="DC141" i="3"/>
  <c r="DK141" i="3"/>
  <c r="BW103" i="3"/>
  <c r="CT103" i="3" s="1"/>
  <c r="AD104" i="3"/>
  <c r="AC104" i="3" s="1"/>
  <c r="AZ104" i="3" s="1"/>
  <c r="BT104" i="3"/>
  <c r="BT141" i="3" s="1"/>
  <c r="CU114" i="3"/>
  <c r="CU116" i="3"/>
  <c r="BP135" i="3"/>
  <c r="DM135" i="3"/>
  <c r="BK139" i="3"/>
  <c r="BS139" i="3"/>
  <c r="AT135" i="3"/>
  <c r="AT140" i="3"/>
  <c r="BQ125" i="3"/>
  <c r="BQ135" i="3" s="1"/>
  <c r="BA126" i="3"/>
  <c r="CU130" i="3"/>
  <c r="BA131" i="3"/>
  <c r="CV145" i="3"/>
  <c r="DM145" i="3"/>
  <c r="DF101" i="3"/>
  <c r="DN101" i="3"/>
  <c r="BI117" i="3"/>
  <c r="BI141" i="3"/>
  <c r="BQ141" i="3"/>
  <c r="BQ117" i="3"/>
  <c r="DL117" i="3"/>
  <c r="AF141" i="3"/>
  <c r="AD106" i="3"/>
  <c r="DP108" i="3"/>
  <c r="CU108" i="3" s="1"/>
  <c r="BV108" i="3"/>
  <c r="BA108" i="3" s="1"/>
  <c r="CU111" i="3"/>
  <c r="AF117" i="3"/>
  <c r="CU118" i="3"/>
  <c r="DF135" i="3"/>
  <c r="DN135" i="3"/>
  <c r="AC124" i="3"/>
  <c r="AZ124" i="3" s="1"/>
  <c r="BJ141" i="3"/>
  <c r="BR141" i="3"/>
  <c r="DD141" i="3"/>
  <c r="DL141" i="3"/>
  <c r="CY139" i="3"/>
  <c r="DG139" i="3"/>
  <c r="DO139" i="3"/>
  <c r="CU127" i="3"/>
  <c r="BD135" i="3"/>
  <c r="AP146" i="3"/>
  <c r="AX146" i="3"/>
  <c r="CH146" i="3"/>
  <c r="AB141" i="3"/>
  <c r="AD107" i="3"/>
  <c r="AC107" i="3" s="1"/>
  <c r="AZ107" i="3" s="1"/>
  <c r="AB117" i="3"/>
  <c r="DD117" i="3"/>
  <c r="BG139" i="3"/>
  <c r="BO139" i="3"/>
  <c r="DA139" i="3"/>
  <c r="DI139" i="3"/>
  <c r="CB146" i="3"/>
  <c r="CJ146" i="3"/>
  <c r="CR146" i="3"/>
  <c r="BF107" i="3"/>
  <c r="BA107" i="3" s="1"/>
  <c r="BJ135" i="3"/>
  <c r="BR135" i="3"/>
  <c r="BH119" i="3"/>
  <c r="BH139" i="3" s="1"/>
  <c r="DB139" i="3"/>
  <c r="DJ139" i="3"/>
  <c r="CX135" i="3"/>
  <c r="BV124" i="3"/>
  <c r="BA124" i="3" s="1"/>
  <c r="I142" i="3"/>
  <c r="G133" i="3"/>
  <c r="AC133" i="3" s="1"/>
  <c r="AZ133" i="3" s="1"/>
  <c r="BC133" i="3"/>
  <c r="BA133" i="3" s="1"/>
  <c r="J146" i="3"/>
  <c r="R146" i="3"/>
  <c r="Z146" i="3"/>
  <c r="DH141" i="3"/>
  <c r="BB117" i="3"/>
  <c r="BJ117" i="3"/>
  <c r="BR117" i="3"/>
  <c r="BB135" i="3"/>
  <c r="CU125" i="3"/>
  <c r="DC139" i="3"/>
  <c r="DK139" i="3"/>
  <c r="H146" i="3"/>
  <c r="P146" i="3"/>
  <c r="X146" i="3"/>
  <c r="AG146" i="3"/>
  <c r="AO146" i="3"/>
  <c r="CK146" i="3"/>
  <c r="BI137" i="3" l="1"/>
  <c r="CU4" i="3"/>
  <c r="DM143" i="3"/>
  <c r="BW134" i="3"/>
  <c r="CT134" i="3" s="1"/>
  <c r="BW106" i="3"/>
  <c r="CT106" i="3" s="1"/>
  <c r="BR137" i="3"/>
  <c r="DK144" i="3"/>
  <c r="BC37" i="3"/>
  <c r="DP37" i="3"/>
  <c r="AC106" i="3"/>
  <c r="AZ106" i="3" s="1"/>
  <c r="BA24" i="3"/>
  <c r="BB141" i="3"/>
  <c r="BB146" i="3" s="1"/>
  <c r="BH78" i="3"/>
  <c r="CU70" i="3"/>
  <c r="CU78" i="3" s="1"/>
  <c r="CN137" i="3"/>
  <c r="BA104" i="3"/>
  <c r="BS143" i="3"/>
  <c r="BU143" i="3"/>
  <c r="BU146" i="3" s="1"/>
  <c r="DN141" i="3"/>
  <c r="DN146" i="3" s="1"/>
  <c r="BC117" i="3"/>
  <c r="BA46" i="3"/>
  <c r="AS137" i="3"/>
  <c r="AD37" i="3"/>
  <c r="BA15" i="3"/>
  <c r="BQ78" i="3"/>
  <c r="BS78" i="3"/>
  <c r="BS137" i="3" s="1"/>
  <c r="BQ143" i="3"/>
  <c r="BW139" i="3"/>
  <c r="DT141" i="3"/>
  <c r="BX101" i="3"/>
  <c r="DT101" i="3" s="1"/>
  <c r="DK137" i="3"/>
  <c r="BA119" i="3"/>
  <c r="AD135" i="3"/>
  <c r="BW133" i="3"/>
  <c r="CT133" i="3" s="1"/>
  <c r="BM137" i="3"/>
  <c r="BC135" i="3"/>
  <c r="BZ137" i="3"/>
  <c r="AD140" i="3"/>
  <c r="BO137" i="3"/>
  <c r="DH137" i="3"/>
  <c r="BC144" i="3"/>
  <c r="DN117" i="3"/>
  <c r="DN137" i="3" s="1"/>
  <c r="BR146" i="3"/>
  <c r="BV141" i="3"/>
  <c r="BA106" i="3"/>
  <c r="CX137" i="3"/>
  <c r="DB137" i="3"/>
  <c r="CZ141" i="3"/>
  <c r="BF117" i="3"/>
  <c r="BF137" i="3" s="1"/>
  <c r="BX143" i="3"/>
  <c r="DT145" i="3" s="1"/>
  <c r="DP117" i="3"/>
  <c r="BD146" i="3"/>
  <c r="BU137" i="3"/>
  <c r="BX144" i="3"/>
  <c r="DT146" i="3" s="1"/>
  <c r="BA84" i="3"/>
  <c r="CZ137" i="3"/>
  <c r="CS137" i="3"/>
  <c r="CN146" i="3"/>
  <c r="I146" i="3"/>
  <c r="AD143" i="3"/>
  <c r="DP143" i="3"/>
  <c r="CU143" i="3" s="1"/>
  <c r="DO137" i="3"/>
  <c r="BA40" i="3"/>
  <c r="G143" i="3"/>
  <c r="DS145" i="3" s="1"/>
  <c r="BN146" i="3"/>
  <c r="BA77" i="3"/>
  <c r="AC42" i="3"/>
  <c r="AZ42" i="3" s="1"/>
  <c r="DP78" i="3"/>
  <c r="DP137" i="3" s="1"/>
  <c r="DF146" i="3"/>
  <c r="AB146" i="3"/>
  <c r="BT146" i="3"/>
  <c r="BW42" i="3"/>
  <c r="CT42" i="3" s="1"/>
  <c r="DE137" i="3"/>
  <c r="BE146" i="3"/>
  <c r="BJ146" i="3"/>
  <c r="DD137" i="3"/>
  <c r="DM78" i="3"/>
  <c r="DM137" i="3" s="1"/>
  <c r="DB146" i="3"/>
  <c r="DL146" i="3"/>
  <c r="CX146" i="3"/>
  <c r="CE146" i="3"/>
  <c r="AS146" i="3"/>
  <c r="BI146" i="3"/>
  <c r="AT146" i="3"/>
  <c r="BL146" i="3"/>
  <c r="BM146" i="3"/>
  <c r="DI137" i="3"/>
  <c r="DF137" i="3"/>
  <c r="BA4" i="3"/>
  <c r="DD146" i="3"/>
  <c r="BP146" i="3"/>
  <c r="AF146" i="3"/>
  <c r="CV146" i="3"/>
  <c r="DM146" i="3"/>
  <c r="DK146" i="3"/>
  <c r="CU139" i="3"/>
  <c r="CV137" i="3"/>
  <c r="BX78" i="3"/>
  <c r="DC146" i="3"/>
  <c r="DO146" i="3"/>
  <c r="BX145" i="3"/>
  <c r="DG146" i="3"/>
  <c r="BH135" i="3"/>
  <c r="DH146" i="3"/>
  <c r="BV135" i="3"/>
  <c r="CW144" i="3"/>
  <c r="CU144" i="3" s="1"/>
  <c r="BO146" i="3"/>
  <c r="CY146" i="3"/>
  <c r="BS146" i="3"/>
  <c r="DJ146" i="3"/>
  <c r="BK146" i="3"/>
  <c r="BA125" i="3"/>
  <c r="CU121" i="3"/>
  <c r="DE146" i="3"/>
  <c r="BV139" i="3"/>
  <c r="BA139" i="3" s="1"/>
  <c r="BV117" i="3"/>
  <c r="BH143" i="3"/>
  <c r="BH146" i="3" s="1"/>
  <c r="BW24" i="3"/>
  <c r="CT24" i="3" s="1"/>
  <c r="AC44" i="3"/>
  <c r="AZ44" i="3" s="1"/>
  <c r="BA86" i="3"/>
  <c r="DA137" i="3"/>
  <c r="G142" i="3"/>
  <c r="CU106" i="3"/>
  <c r="CU117" i="3" s="1"/>
  <c r="G144" i="3"/>
  <c r="DS146" i="3" s="1"/>
  <c r="AD78" i="3"/>
  <c r="AC78" i="3" s="1"/>
  <c r="AZ78" i="3" s="1"/>
  <c r="CW101" i="3"/>
  <c r="CU101" i="3" s="1"/>
  <c r="CU79" i="3"/>
  <c r="CW145" i="3"/>
  <c r="CU145" i="3" s="1"/>
  <c r="BX135" i="3"/>
  <c r="DT135" i="3" s="1"/>
  <c r="BQ140" i="3"/>
  <c r="BP101" i="3"/>
  <c r="BP137" i="3" s="1"/>
  <c r="DP141" i="3"/>
  <c r="AY146" i="3"/>
  <c r="AD141" i="3"/>
  <c r="AC141" i="3" s="1"/>
  <c r="AZ141" i="3" s="1"/>
  <c r="BF141" i="3"/>
  <c r="BF146" i="3" s="1"/>
  <c r="DL137" i="3"/>
  <c r="BC142" i="3"/>
  <c r="BA142" i="3" s="1"/>
  <c r="BG137" i="3"/>
  <c r="AD145" i="3"/>
  <c r="AC145" i="3" s="1"/>
  <c r="AZ145" i="3" s="1"/>
  <c r="AD101" i="3"/>
  <c r="AC101" i="3" s="1"/>
  <c r="AZ101" i="3" s="1"/>
  <c r="AC79" i="3"/>
  <c r="AZ79" i="3" s="1"/>
  <c r="AD144" i="3"/>
  <c r="BV143" i="3"/>
  <c r="BB137" i="3"/>
  <c r="BQ144" i="3"/>
  <c r="BQ37" i="3"/>
  <c r="AY137" i="3"/>
  <c r="CW142" i="3"/>
  <c r="CU142" i="3" s="1"/>
  <c r="BE137" i="3"/>
  <c r="DG137" i="3"/>
  <c r="BJ137" i="3"/>
  <c r="BV140" i="3"/>
  <c r="AC15" i="3"/>
  <c r="AZ15" i="3" s="1"/>
  <c r="AC120" i="3"/>
  <c r="AZ120" i="3" s="1"/>
  <c r="AD139" i="3"/>
  <c r="BV144" i="3"/>
  <c r="BV37" i="3"/>
  <c r="DI146" i="3"/>
  <c r="AD117" i="3"/>
  <c r="BX141" i="3"/>
  <c r="DT143" i="3" s="1"/>
  <c r="BG146" i="3"/>
  <c r="BZ146" i="3"/>
  <c r="CW117" i="3"/>
  <c r="BQ101" i="3"/>
  <c r="AF137" i="3"/>
  <c r="G117" i="3"/>
  <c r="DS117" i="3" s="1"/>
  <c r="DJ78" i="3"/>
  <c r="DJ137" i="3" s="1"/>
  <c r="DC137" i="3"/>
  <c r="BT117" i="3"/>
  <c r="BT137" i="3" s="1"/>
  <c r="AB137" i="3"/>
  <c r="G140" i="3"/>
  <c r="DS142" i="3" s="1"/>
  <c r="BW33" i="3"/>
  <c r="CT33" i="3" s="1"/>
  <c r="AC33" i="3"/>
  <c r="AZ33" i="3" s="1"/>
  <c r="BX37" i="3"/>
  <c r="DT37" i="3" s="1"/>
  <c r="CW37" i="3"/>
  <c r="BV145" i="3"/>
  <c r="BA145" i="3" s="1"/>
  <c r="BV101" i="3"/>
  <c r="CU24" i="3"/>
  <c r="CU37" i="3" s="1"/>
  <c r="DA146" i="3"/>
  <c r="CW135" i="3"/>
  <c r="BX117" i="3"/>
  <c r="DT117" i="3" s="1"/>
  <c r="BL137" i="3"/>
  <c r="BV78" i="3"/>
  <c r="AT137" i="3"/>
  <c r="CU135" i="3"/>
  <c r="CZ146" i="3"/>
  <c r="G135" i="3"/>
  <c r="DS135" i="3" s="1"/>
  <c r="BD137" i="3"/>
  <c r="BC140" i="3"/>
  <c r="BK137" i="3"/>
  <c r="BN137" i="3"/>
  <c r="BA14" i="3"/>
  <c r="G37" i="3"/>
  <c r="CY137" i="3"/>
  <c r="DP140" i="3"/>
  <c r="BH137" i="3" l="1"/>
  <c r="AC37" i="3"/>
  <c r="AZ37" i="3" s="1"/>
  <c r="DS37" i="3"/>
  <c r="DS137" i="3" s="1"/>
  <c r="BW142" i="3"/>
  <c r="DS144" i="3"/>
  <c r="AC135" i="3"/>
  <c r="AZ135" i="3" s="1"/>
  <c r="BA78" i="3"/>
  <c r="BA117" i="3"/>
  <c r="BC137" i="3"/>
  <c r="BA101" i="3"/>
  <c r="BA135" i="3"/>
  <c r="BW101" i="3"/>
  <c r="CT101" i="3" s="1"/>
  <c r="CT139" i="3"/>
  <c r="DU141" i="3"/>
  <c r="CT142" i="3"/>
  <c r="DU144" i="3"/>
  <c r="BA37" i="3"/>
  <c r="BW145" i="3"/>
  <c r="DU101" i="3"/>
  <c r="BW78" i="3"/>
  <c r="DT78" i="3"/>
  <c r="DT137" i="3" s="1"/>
  <c r="AC140" i="3"/>
  <c r="AZ140" i="3" s="1"/>
  <c r="BW143" i="3"/>
  <c r="AC143" i="3"/>
  <c r="AZ143" i="3" s="1"/>
  <c r="CU141" i="3"/>
  <c r="BW144" i="3"/>
  <c r="DP146" i="3"/>
  <c r="BA140" i="3"/>
  <c r="AC142" i="3"/>
  <c r="AZ142" i="3" s="1"/>
  <c r="BQ137" i="3"/>
  <c r="BA144" i="3"/>
  <c r="BA141" i="3"/>
  <c r="CU137" i="3"/>
  <c r="BX137" i="3"/>
  <c r="BW37" i="3"/>
  <c r="BW117" i="3"/>
  <c r="CU140" i="3"/>
  <c r="AC117" i="3"/>
  <c r="AZ117" i="3" s="1"/>
  <c r="CW137" i="3"/>
  <c r="BC146" i="3"/>
  <c r="CW146" i="3"/>
  <c r="AD146" i="3"/>
  <c r="AC139" i="3"/>
  <c r="AZ139" i="3" s="1"/>
  <c r="BV137" i="3"/>
  <c r="BA143" i="3"/>
  <c r="G137" i="3"/>
  <c r="AD137" i="3"/>
  <c r="BW141" i="3"/>
  <c r="BX146" i="3"/>
  <c r="AC144" i="3"/>
  <c r="AZ144" i="3" s="1"/>
  <c r="BV146" i="3"/>
  <c r="BQ146" i="3"/>
  <c r="BA137" i="3"/>
  <c r="BW140" i="3"/>
  <c r="G146" i="3"/>
  <c r="BW135" i="3"/>
  <c r="BW146" i="3" l="1"/>
  <c r="CT146" i="3" s="1"/>
  <c r="CT140" i="3"/>
  <c r="DU142" i="3"/>
  <c r="CT143" i="3"/>
  <c r="DU145" i="3"/>
  <c r="CT145" i="3"/>
  <c r="CT144" i="3"/>
  <c r="DU146" i="3"/>
  <c r="CT141" i="3"/>
  <c r="DU143" i="3"/>
  <c r="CT117" i="3"/>
  <c r="DU117" i="3"/>
  <c r="CT78" i="3"/>
  <c r="DU78" i="3"/>
  <c r="CT135" i="3"/>
  <c r="DU135" i="3"/>
  <c r="CT37" i="3"/>
  <c r="DU37" i="3"/>
  <c r="CU146" i="3"/>
  <c r="BA146" i="3"/>
  <c r="AC137" i="3"/>
  <c r="AZ137" i="3" s="1"/>
  <c r="BW137" i="3"/>
  <c r="DU137" i="3" s="1"/>
  <c r="AC146" i="3"/>
  <c r="AZ146" i="3" s="1"/>
  <c r="CT137" i="3" l="1"/>
  <c r="CX145" i="2" l="1"/>
  <c r="CR145" i="2"/>
  <c r="CQ145" i="2"/>
  <c r="CP145" i="2"/>
  <c r="CO145" i="2"/>
  <c r="CM145" i="2"/>
  <c r="CL145" i="2"/>
  <c r="CK145" i="2"/>
  <c r="CJ145" i="2"/>
  <c r="CI145" i="2"/>
  <c r="CH145" i="2"/>
  <c r="CG145" i="2"/>
  <c r="CF145" i="2"/>
  <c r="CE145" i="2"/>
  <c r="CD145" i="2"/>
  <c r="CC145" i="2"/>
  <c r="CB145" i="2"/>
  <c r="CA145" i="2"/>
  <c r="BY145" i="2"/>
  <c r="AX145" i="2"/>
  <c r="AW145" i="2"/>
  <c r="AV145" i="2"/>
  <c r="AU145" i="2"/>
  <c r="AR145" i="2"/>
  <c r="AQ145" i="2"/>
  <c r="AP145" i="2"/>
  <c r="AO145" i="2"/>
  <c r="AN145" i="2"/>
  <c r="AM145" i="2"/>
  <c r="AL145" i="2"/>
  <c r="AL146" i="2" s="1"/>
  <c r="AK145" i="2"/>
  <c r="AJ145" i="2"/>
  <c r="AI145" i="2"/>
  <c r="AH145" i="2"/>
  <c r="AG145" i="2"/>
  <c r="AE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CR144" i="2"/>
  <c r="CQ144" i="2"/>
  <c r="CP144" i="2"/>
  <c r="CO144" i="2"/>
  <c r="CM144" i="2"/>
  <c r="CL144" i="2"/>
  <c r="CK144" i="2"/>
  <c r="CK146" i="2" s="1"/>
  <c r="CJ144" i="2"/>
  <c r="CI144" i="2"/>
  <c r="CH144" i="2"/>
  <c r="CG144" i="2"/>
  <c r="CF144" i="2"/>
  <c r="CE144" i="2"/>
  <c r="CD144" i="2"/>
  <c r="CC144" i="2"/>
  <c r="CC146" i="2" s="1"/>
  <c r="CB144" i="2"/>
  <c r="CA144" i="2"/>
  <c r="BY144" i="2"/>
  <c r="AX144" i="2"/>
  <c r="AW144" i="2"/>
  <c r="AV144" i="2"/>
  <c r="AU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G144" i="2"/>
  <c r="AE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I144" i="2"/>
  <c r="H144" i="2"/>
  <c r="CR143" i="2"/>
  <c r="CQ143" i="2"/>
  <c r="CO143" i="2"/>
  <c r="CL143" i="2"/>
  <c r="CK143" i="2"/>
  <c r="CJ143" i="2"/>
  <c r="CI143" i="2"/>
  <c r="CH143" i="2"/>
  <c r="CG143" i="2"/>
  <c r="CF143" i="2"/>
  <c r="CD143" i="2"/>
  <c r="CC143" i="2"/>
  <c r="CB143" i="2"/>
  <c r="CA143" i="2"/>
  <c r="BZ143" i="2"/>
  <c r="BY143" i="2"/>
  <c r="AW143" i="2"/>
  <c r="AU143" i="2"/>
  <c r="AR143" i="2"/>
  <c r="AQ143" i="2"/>
  <c r="AP143" i="2"/>
  <c r="AO143" i="2"/>
  <c r="AN143" i="2"/>
  <c r="AM143" i="2"/>
  <c r="AL143" i="2"/>
  <c r="AJ143" i="2"/>
  <c r="AI143" i="2"/>
  <c r="AH143" i="2"/>
  <c r="AG143" i="2"/>
  <c r="AF143" i="2"/>
  <c r="AE143" i="2"/>
  <c r="AA143" i="2"/>
  <c r="AA146" i="2" s="1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CS142" i="2"/>
  <c r="CR142" i="2"/>
  <c r="CQ142" i="2"/>
  <c r="CP142" i="2"/>
  <c r="CO142" i="2"/>
  <c r="CN142" i="2"/>
  <c r="CM142" i="2"/>
  <c r="CL142" i="2"/>
  <c r="CK142" i="2"/>
  <c r="CJ142" i="2"/>
  <c r="CI142" i="2"/>
  <c r="CH142" i="2"/>
  <c r="CG142" i="2"/>
  <c r="CF142" i="2"/>
  <c r="CE142" i="2"/>
  <c r="CD142" i="2"/>
  <c r="CC142" i="2"/>
  <c r="CB142" i="2"/>
  <c r="CA142" i="2"/>
  <c r="BY142" i="2"/>
  <c r="AX142" i="2"/>
  <c r="AW142" i="2"/>
  <c r="AV142" i="2"/>
  <c r="AU142" i="2"/>
  <c r="AT142" i="2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G142" i="2"/>
  <c r="AE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N142" i="2"/>
  <c r="M142" i="2"/>
  <c r="L142" i="2"/>
  <c r="K142" i="2"/>
  <c r="J142" i="2"/>
  <c r="H142" i="2"/>
  <c r="CR141" i="2"/>
  <c r="CP141" i="2"/>
  <c r="CO141" i="2"/>
  <c r="CN141" i="2"/>
  <c r="CM141" i="2"/>
  <c r="CL141" i="2"/>
  <c r="CK141" i="2"/>
  <c r="CJ141" i="2"/>
  <c r="CI141" i="2"/>
  <c r="CH141" i="2"/>
  <c r="CG141" i="2"/>
  <c r="CF141" i="2"/>
  <c r="CE141" i="2"/>
  <c r="CD141" i="2"/>
  <c r="CB141" i="2"/>
  <c r="CA141" i="2"/>
  <c r="BY141" i="2"/>
  <c r="AX141" i="2"/>
  <c r="AV141" i="2"/>
  <c r="AU141" i="2"/>
  <c r="AT141" i="2"/>
  <c r="AS141" i="2"/>
  <c r="AR141" i="2"/>
  <c r="AQ141" i="2"/>
  <c r="AP141" i="2"/>
  <c r="AO141" i="2"/>
  <c r="AN141" i="2"/>
  <c r="AM141" i="2"/>
  <c r="AL141" i="2"/>
  <c r="AK141" i="2"/>
  <c r="AJ141" i="2"/>
  <c r="AH141" i="2"/>
  <c r="AG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J141" i="2"/>
  <c r="H141" i="2"/>
  <c r="CS140" i="2"/>
  <c r="CR140" i="2"/>
  <c r="CQ140" i="2"/>
  <c r="CP140" i="2"/>
  <c r="CO140" i="2"/>
  <c r="CM140" i="2"/>
  <c r="CL140" i="2"/>
  <c r="CL146" i="2" s="1"/>
  <c r="CK140" i="2"/>
  <c r="CJ140" i="2"/>
  <c r="CI140" i="2"/>
  <c r="CH140" i="2"/>
  <c r="CG140" i="2"/>
  <c r="CF140" i="2"/>
  <c r="CE140" i="2"/>
  <c r="CD140" i="2"/>
  <c r="CC140" i="2"/>
  <c r="CB140" i="2"/>
  <c r="CA140" i="2"/>
  <c r="BY140" i="2"/>
  <c r="AX140" i="2"/>
  <c r="AW140" i="2"/>
  <c r="AV140" i="2"/>
  <c r="AU140" i="2"/>
  <c r="AS140" i="2"/>
  <c r="AR140" i="2"/>
  <c r="AQ140" i="2"/>
  <c r="AP140" i="2"/>
  <c r="AO140" i="2"/>
  <c r="AN140" i="2"/>
  <c r="AM140" i="2"/>
  <c r="AL140" i="2"/>
  <c r="AK140" i="2"/>
  <c r="AJ140" i="2"/>
  <c r="AI140" i="2"/>
  <c r="AH140" i="2"/>
  <c r="AG140" i="2"/>
  <c r="AE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I140" i="2"/>
  <c r="H140" i="2"/>
  <c r="DH139" i="2"/>
  <c r="CS139" i="2"/>
  <c r="CR139" i="2"/>
  <c r="CQ139" i="2"/>
  <c r="CP139" i="2"/>
  <c r="CO139" i="2"/>
  <c r="CN139" i="2"/>
  <c r="CM139" i="2"/>
  <c r="CL139" i="2"/>
  <c r="CK139" i="2"/>
  <c r="CJ139" i="2"/>
  <c r="CI139" i="2"/>
  <c r="CH139" i="2"/>
  <c r="CG139" i="2"/>
  <c r="CF139" i="2"/>
  <c r="CE139" i="2"/>
  <c r="CD139" i="2"/>
  <c r="CD146" i="2" s="1"/>
  <c r="CC139" i="2"/>
  <c r="CB139" i="2"/>
  <c r="CA139" i="2"/>
  <c r="BZ139" i="2"/>
  <c r="BY139" i="2"/>
  <c r="BK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J139" i="2"/>
  <c r="AI139" i="2"/>
  <c r="AH139" i="2"/>
  <c r="AG139" i="2"/>
  <c r="AF139" i="2"/>
  <c r="AE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N146" i="2" s="1"/>
  <c r="M139" i="2"/>
  <c r="L139" i="2"/>
  <c r="K139" i="2"/>
  <c r="J139" i="2"/>
  <c r="I139" i="2"/>
  <c r="H139" i="2"/>
  <c r="CS135" i="2"/>
  <c r="CR135" i="2"/>
  <c r="CQ135" i="2"/>
  <c r="CP135" i="2"/>
  <c r="CO135" i="2"/>
  <c r="CM135" i="2"/>
  <c r="CL135" i="2"/>
  <c r="CK135" i="2"/>
  <c r="CJ135" i="2"/>
  <c r="CI135" i="2"/>
  <c r="CH135" i="2"/>
  <c r="CG135" i="2"/>
  <c r="CF135" i="2"/>
  <c r="CE135" i="2"/>
  <c r="CD135" i="2"/>
  <c r="CC135" i="2"/>
  <c r="CB135" i="2"/>
  <c r="CA135" i="2"/>
  <c r="BY135" i="2"/>
  <c r="AX135" i="2"/>
  <c r="AW135" i="2"/>
  <c r="AV135" i="2"/>
  <c r="AU135" i="2"/>
  <c r="AS135" i="2"/>
  <c r="AR135" i="2"/>
  <c r="AQ135" i="2"/>
  <c r="AP135" i="2"/>
  <c r="AO135" i="2"/>
  <c r="AN135" i="2"/>
  <c r="AM135" i="2"/>
  <c r="AL135" i="2"/>
  <c r="AJ135" i="2"/>
  <c r="AI135" i="2"/>
  <c r="AH135" i="2"/>
  <c r="AG135" i="2"/>
  <c r="AE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H135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Y134" i="2"/>
  <c r="CX134" i="2"/>
  <c r="CV134" i="2"/>
  <c r="BX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BB134" i="2"/>
  <c r="AD134" i="2"/>
  <c r="I134" i="2"/>
  <c r="I135" i="2" s="1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Y133" i="2"/>
  <c r="CX133" i="2"/>
  <c r="CV133" i="2"/>
  <c r="BZ133" i="2"/>
  <c r="BX133" i="2" s="1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BB133" i="2"/>
  <c r="AF133" i="2"/>
  <c r="AD133" i="2" s="1"/>
  <c r="AB133" i="2"/>
  <c r="BV133" i="2" s="1"/>
  <c r="I133" i="2"/>
  <c r="DP132" i="2"/>
  <c r="DO132" i="2"/>
  <c r="DN132" i="2"/>
  <c r="DM132" i="2"/>
  <c r="DL132" i="2"/>
  <c r="DK132" i="2"/>
  <c r="DJ132" i="2"/>
  <c r="DI132" i="2"/>
  <c r="DH132" i="2"/>
  <c r="DG132" i="2"/>
  <c r="DG135" i="2" s="1"/>
  <c r="DF132" i="2"/>
  <c r="DE132" i="2"/>
  <c r="DD132" i="2"/>
  <c r="DC132" i="2"/>
  <c r="DB132" i="2"/>
  <c r="DA132" i="2"/>
  <c r="CZ132" i="2"/>
  <c r="CY132" i="2"/>
  <c r="CX132" i="2"/>
  <c r="CW132" i="2"/>
  <c r="BX132" i="2"/>
  <c r="BW132" i="2"/>
  <c r="CT132" i="2" s="1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I132" i="2"/>
  <c r="BH132" i="2"/>
  <c r="BG132" i="2"/>
  <c r="BF132" i="2"/>
  <c r="BE132" i="2"/>
  <c r="BD132" i="2"/>
  <c r="BC132" i="2"/>
  <c r="BB132" i="2"/>
  <c r="AD132" i="2"/>
  <c r="G132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DA131" i="2"/>
  <c r="CZ131" i="2"/>
  <c r="CY131" i="2"/>
  <c r="CX131" i="2"/>
  <c r="CW131" i="2"/>
  <c r="CV131" i="2"/>
  <c r="BX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AD131" i="2"/>
  <c r="G131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DA130" i="2"/>
  <c r="CZ130" i="2"/>
  <c r="CY130" i="2"/>
  <c r="CX130" i="2"/>
  <c r="CW130" i="2"/>
  <c r="CV130" i="2"/>
  <c r="BX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E130" i="2"/>
  <c r="BD130" i="2"/>
  <c r="BC130" i="2"/>
  <c r="BB130" i="2"/>
  <c r="AD130" i="2"/>
  <c r="G130" i="2"/>
  <c r="DP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DA129" i="2"/>
  <c r="CZ129" i="2"/>
  <c r="CY129" i="2"/>
  <c r="CX129" i="2"/>
  <c r="CV129" i="2"/>
  <c r="BZ129" i="2"/>
  <c r="CW129" i="2" s="1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E129" i="2"/>
  <c r="BD129" i="2"/>
  <c r="BC129" i="2"/>
  <c r="BB129" i="2"/>
  <c r="AF129" i="2"/>
  <c r="AD129" i="2" s="1"/>
  <c r="G129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DA128" i="2"/>
  <c r="CZ128" i="2"/>
  <c r="CY128" i="2"/>
  <c r="CX128" i="2"/>
  <c r="CV128" i="2"/>
  <c r="BZ128" i="2"/>
  <c r="BX128" i="2" s="1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BB128" i="2"/>
  <c r="AF128" i="2"/>
  <c r="BC128" i="2" s="1"/>
  <c r="AD128" i="2"/>
  <c r="G128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DB127" i="2"/>
  <c r="DA127" i="2"/>
  <c r="CZ127" i="2"/>
  <c r="CY127" i="2"/>
  <c r="CX127" i="2"/>
  <c r="CV127" i="2"/>
  <c r="BZ127" i="2"/>
  <c r="CW127" i="2" s="1"/>
  <c r="BX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BB127" i="2"/>
  <c r="AF127" i="2"/>
  <c r="BC127" i="2" s="1"/>
  <c r="G127" i="2"/>
  <c r="DP126" i="2"/>
  <c r="DO126" i="2"/>
  <c r="DN126" i="2"/>
  <c r="DM126" i="2"/>
  <c r="DL126" i="2"/>
  <c r="DK126" i="2"/>
  <c r="DJ126" i="2"/>
  <c r="DI126" i="2"/>
  <c r="DH126" i="2"/>
  <c r="DG126" i="2"/>
  <c r="DF126" i="2"/>
  <c r="DE126" i="2"/>
  <c r="DD126" i="2"/>
  <c r="DC126" i="2"/>
  <c r="DB126" i="2"/>
  <c r="DA126" i="2"/>
  <c r="CZ126" i="2"/>
  <c r="CY126" i="2"/>
  <c r="CX126" i="2"/>
  <c r="CW126" i="2"/>
  <c r="CV126" i="2"/>
  <c r="BX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G126" i="2"/>
  <c r="BF126" i="2"/>
  <c r="BE126" i="2"/>
  <c r="BD126" i="2"/>
  <c r="BC126" i="2"/>
  <c r="BB126" i="2"/>
  <c r="AD126" i="2"/>
  <c r="G126" i="2"/>
  <c r="DP125" i="2"/>
  <c r="DO125" i="2"/>
  <c r="DN125" i="2"/>
  <c r="DM125" i="2"/>
  <c r="DL125" i="2"/>
  <c r="DJ125" i="2"/>
  <c r="DI125" i="2"/>
  <c r="DH125" i="2"/>
  <c r="DG125" i="2"/>
  <c r="DF125" i="2"/>
  <c r="DE125" i="2"/>
  <c r="DD125" i="2"/>
  <c r="DC125" i="2"/>
  <c r="DB125" i="2"/>
  <c r="DA125" i="2"/>
  <c r="CZ125" i="2"/>
  <c r="CY125" i="2"/>
  <c r="CX125" i="2"/>
  <c r="CV125" i="2"/>
  <c r="CN125" i="2"/>
  <c r="BZ125" i="2"/>
  <c r="BV125" i="2"/>
  <c r="BU125" i="2"/>
  <c r="BT125" i="2"/>
  <c r="BS125" i="2"/>
  <c r="BR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C125" i="2"/>
  <c r="BB125" i="2"/>
  <c r="AT125" i="2"/>
  <c r="BQ125" i="2" s="1"/>
  <c r="AF125" i="2"/>
  <c r="G125" i="2"/>
  <c r="DP124" i="2"/>
  <c r="DO124" i="2"/>
  <c r="DN124" i="2"/>
  <c r="DM124" i="2"/>
  <c r="DL124" i="2"/>
  <c r="DK124" i="2"/>
  <c r="DJ124" i="2"/>
  <c r="DI124" i="2"/>
  <c r="DH124" i="2"/>
  <c r="DG124" i="2"/>
  <c r="DF124" i="2"/>
  <c r="DE124" i="2"/>
  <c r="DD124" i="2"/>
  <c r="DC124" i="2"/>
  <c r="DB124" i="2"/>
  <c r="DA124" i="2"/>
  <c r="CZ124" i="2"/>
  <c r="CY124" i="2"/>
  <c r="CX124" i="2"/>
  <c r="CW124" i="2"/>
  <c r="CV124" i="2"/>
  <c r="BX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AY124" i="2"/>
  <c r="AD124" i="2" s="1"/>
  <c r="AB124" i="2"/>
  <c r="DO123" i="2"/>
  <c r="DN123" i="2"/>
  <c r="DM123" i="2"/>
  <c r="DL123" i="2"/>
  <c r="DK123" i="2"/>
  <c r="DJ123" i="2"/>
  <c r="DI123" i="2"/>
  <c r="DH123" i="2"/>
  <c r="DG123" i="2"/>
  <c r="DF123" i="2"/>
  <c r="DE123" i="2"/>
  <c r="DD123" i="2"/>
  <c r="DC123" i="2"/>
  <c r="DB123" i="2"/>
  <c r="DA123" i="2"/>
  <c r="CZ123" i="2"/>
  <c r="CY123" i="2"/>
  <c r="CX123" i="2"/>
  <c r="CW123" i="2"/>
  <c r="CV123" i="2"/>
  <c r="BX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I123" i="2"/>
  <c r="BH123" i="2"/>
  <c r="BG123" i="2"/>
  <c r="BF123" i="2"/>
  <c r="BE123" i="2"/>
  <c r="BD123" i="2"/>
  <c r="BC123" i="2"/>
  <c r="BB123" i="2"/>
  <c r="AY123" i="2"/>
  <c r="AD123" i="2" s="1"/>
  <c r="AB123" i="2"/>
  <c r="G123" i="2"/>
  <c r="DO122" i="2"/>
  <c r="DN122" i="2"/>
  <c r="DM122" i="2"/>
  <c r="DL122" i="2"/>
  <c r="DK122" i="2"/>
  <c r="DJ122" i="2"/>
  <c r="DI122" i="2"/>
  <c r="DH122" i="2"/>
  <c r="DG122" i="2"/>
  <c r="DF122" i="2"/>
  <c r="DE122" i="2"/>
  <c r="DD122" i="2"/>
  <c r="DC122" i="2"/>
  <c r="DB122" i="2"/>
  <c r="DA122" i="2"/>
  <c r="CZ122" i="2"/>
  <c r="CY122" i="2"/>
  <c r="CY135" i="2" s="1"/>
  <c r="CX122" i="2"/>
  <c r="CW122" i="2"/>
  <c r="CV122" i="2"/>
  <c r="BX122" i="2"/>
  <c r="BW122" i="2"/>
  <c r="CT122" i="2" s="1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AY122" i="2"/>
  <c r="AD122" i="2" s="1"/>
  <c r="AB122" i="2"/>
  <c r="BV122" i="2" s="1"/>
  <c r="G122" i="2"/>
  <c r="DO121" i="2"/>
  <c r="DN121" i="2"/>
  <c r="DM121" i="2"/>
  <c r="DL121" i="2"/>
  <c r="DK121" i="2"/>
  <c r="DJ121" i="2"/>
  <c r="DI121" i="2"/>
  <c r="DH121" i="2"/>
  <c r="DG121" i="2"/>
  <c r="DF121" i="2"/>
  <c r="DE121" i="2"/>
  <c r="DD121" i="2"/>
  <c r="DC121" i="2"/>
  <c r="DB121" i="2"/>
  <c r="DA121" i="2"/>
  <c r="CZ121" i="2"/>
  <c r="CY121" i="2"/>
  <c r="CX121" i="2"/>
  <c r="CW121" i="2"/>
  <c r="CV121" i="2"/>
  <c r="BX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/>
  <c r="BF121" i="2"/>
  <c r="BE121" i="2"/>
  <c r="BD121" i="2"/>
  <c r="BC121" i="2"/>
  <c r="BB121" i="2"/>
  <c r="AY121" i="2"/>
  <c r="AD121" i="2" s="1"/>
  <c r="AB121" i="2"/>
  <c r="G121" i="2" s="1"/>
  <c r="DO120" i="2"/>
  <c r="DN120" i="2"/>
  <c r="DM120" i="2"/>
  <c r="DL120" i="2"/>
  <c r="DK120" i="2"/>
  <c r="DJ120" i="2"/>
  <c r="DI120" i="2"/>
  <c r="DH120" i="2"/>
  <c r="DG120" i="2"/>
  <c r="DF120" i="2"/>
  <c r="DE120" i="2"/>
  <c r="DD120" i="2"/>
  <c r="DC120" i="2"/>
  <c r="DB120" i="2"/>
  <c r="DA120" i="2"/>
  <c r="CZ120" i="2"/>
  <c r="CY120" i="2"/>
  <c r="CX120" i="2"/>
  <c r="CX139" i="2" s="1"/>
  <c r="CW120" i="2"/>
  <c r="CV120" i="2"/>
  <c r="BX120" i="2"/>
  <c r="BU120" i="2"/>
  <c r="BT120" i="2"/>
  <c r="BS120" i="2"/>
  <c r="BR120" i="2"/>
  <c r="BQ120" i="2"/>
  <c r="BP120" i="2"/>
  <c r="BO120" i="2"/>
  <c r="BN120" i="2"/>
  <c r="BM120" i="2"/>
  <c r="BL120" i="2"/>
  <c r="BL139" i="2" s="1"/>
  <c r="BK120" i="2"/>
  <c r="BJ120" i="2"/>
  <c r="BI120" i="2"/>
  <c r="BH120" i="2"/>
  <c r="BG120" i="2"/>
  <c r="BF120" i="2"/>
  <c r="BE120" i="2"/>
  <c r="BE139" i="2" s="1"/>
  <c r="BD120" i="2"/>
  <c r="BC120" i="2"/>
  <c r="BB120" i="2"/>
  <c r="AY120" i="2"/>
  <c r="AB120" i="2"/>
  <c r="G120" i="2"/>
  <c r="DP119" i="2"/>
  <c r="DO119" i="2"/>
  <c r="DO139" i="2" s="1"/>
  <c r="DN119" i="2"/>
  <c r="DN139" i="2" s="1"/>
  <c r="DM119" i="2"/>
  <c r="DL119" i="2"/>
  <c r="DK119" i="2"/>
  <c r="DK139" i="2" s="1"/>
  <c r="DJ119" i="2"/>
  <c r="DI119" i="2"/>
  <c r="DH119" i="2"/>
  <c r="DG119" i="2"/>
  <c r="DG139" i="2" s="1"/>
  <c r="DF119" i="2"/>
  <c r="DF139" i="2" s="1"/>
  <c r="DE119" i="2"/>
  <c r="DD119" i="2"/>
  <c r="DD139" i="2" s="1"/>
  <c r="DC119" i="2"/>
  <c r="DC139" i="2" s="1"/>
  <c r="DB119" i="2"/>
  <c r="DA119" i="2"/>
  <c r="CZ119" i="2"/>
  <c r="CY119" i="2"/>
  <c r="CY139" i="2" s="1"/>
  <c r="CW119" i="2"/>
  <c r="CV119" i="2"/>
  <c r="CV139" i="2" s="1"/>
  <c r="BX119" i="2"/>
  <c r="BV119" i="2"/>
  <c r="BU119" i="2"/>
  <c r="BT119" i="2"/>
  <c r="BS119" i="2"/>
  <c r="BR119" i="2"/>
  <c r="BR139" i="2" s="1"/>
  <c r="BQ119" i="2"/>
  <c r="BQ139" i="2" s="1"/>
  <c r="BP119" i="2"/>
  <c r="BP139" i="2" s="1"/>
  <c r="BO119" i="2"/>
  <c r="BN119" i="2"/>
  <c r="BN139" i="2" s="1"/>
  <c r="BM119" i="2"/>
  <c r="BL119" i="2"/>
  <c r="BK119" i="2"/>
  <c r="BJ119" i="2"/>
  <c r="BJ139" i="2" s="1"/>
  <c r="BI119" i="2"/>
  <c r="BI139" i="2" s="1"/>
  <c r="BG119" i="2"/>
  <c r="BF119" i="2"/>
  <c r="BF139" i="2" s="1"/>
  <c r="BE119" i="2"/>
  <c r="BC119" i="2"/>
  <c r="BB119" i="2"/>
  <c r="AK119" i="2"/>
  <c r="BH119" i="2" s="1"/>
  <c r="BH139" i="2" s="1"/>
  <c r="G119" i="2"/>
  <c r="DP118" i="2"/>
  <c r="DO118" i="2"/>
  <c r="DN118" i="2"/>
  <c r="DM118" i="2"/>
  <c r="DL118" i="2"/>
  <c r="DK118" i="2"/>
  <c r="DJ118" i="2"/>
  <c r="DI118" i="2"/>
  <c r="DH118" i="2"/>
  <c r="DG118" i="2"/>
  <c r="DF118" i="2"/>
  <c r="DE118" i="2"/>
  <c r="DD118" i="2"/>
  <c r="DC118" i="2"/>
  <c r="DB118" i="2"/>
  <c r="DA118" i="2"/>
  <c r="CZ118" i="2"/>
  <c r="CY118" i="2"/>
  <c r="CW118" i="2"/>
  <c r="CV118" i="2"/>
  <c r="BX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BC118" i="2"/>
  <c r="BB118" i="2"/>
  <c r="AD118" i="2"/>
  <c r="AC118" i="2" s="1"/>
  <c r="AZ118" i="2" s="1"/>
  <c r="G118" i="2"/>
  <c r="CR117" i="2"/>
  <c r="CP117" i="2"/>
  <c r="CO117" i="2"/>
  <c r="CN117" i="2"/>
  <c r="CM117" i="2"/>
  <c r="CL117" i="2"/>
  <c r="CK117" i="2"/>
  <c r="CJ117" i="2"/>
  <c r="CI117" i="2"/>
  <c r="CH117" i="2"/>
  <c r="CG117" i="2"/>
  <c r="CF117" i="2"/>
  <c r="CE117" i="2"/>
  <c r="CD117" i="2"/>
  <c r="CC117" i="2"/>
  <c r="CB117" i="2"/>
  <c r="CA117" i="2"/>
  <c r="BY117" i="2"/>
  <c r="AX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H117" i="2"/>
  <c r="AG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H117" i="2"/>
  <c r="DP116" i="2"/>
  <c r="DO116" i="2"/>
  <c r="DM116" i="2"/>
  <c r="DL116" i="2"/>
  <c r="DK116" i="2"/>
  <c r="DJ116" i="2"/>
  <c r="DI116" i="2"/>
  <c r="DH116" i="2"/>
  <c r="DG116" i="2"/>
  <c r="DF116" i="2"/>
  <c r="DE116" i="2"/>
  <c r="DD116" i="2"/>
  <c r="DC116" i="2"/>
  <c r="DB116" i="2"/>
  <c r="DA116" i="2"/>
  <c r="CZ116" i="2"/>
  <c r="CY116" i="2"/>
  <c r="CW116" i="2"/>
  <c r="CV116" i="2"/>
  <c r="CQ116" i="2"/>
  <c r="DN116" i="2" s="1"/>
  <c r="BV116" i="2"/>
  <c r="BU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AW116" i="2"/>
  <c r="G116" i="2"/>
  <c r="DP115" i="2"/>
  <c r="DO115" i="2"/>
  <c r="DM115" i="2"/>
  <c r="DL115" i="2"/>
  <c r="DK115" i="2"/>
  <c r="DJ115" i="2"/>
  <c r="DI115" i="2"/>
  <c r="DH115" i="2"/>
  <c r="DG115" i="2"/>
  <c r="DF115" i="2"/>
  <c r="DE115" i="2"/>
  <c r="DD115" i="2"/>
  <c r="DC115" i="2"/>
  <c r="DB115" i="2"/>
  <c r="DA115" i="2"/>
  <c r="CZ115" i="2"/>
  <c r="CY115" i="2"/>
  <c r="CW115" i="2"/>
  <c r="CV115" i="2"/>
  <c r="CQ115" i="2"/>
  <c r="DN115" i="2" s="1"/>
  <c r="BV115" i="2"/>
  <c r="BU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BC115" i="2"/>
  <c r="BB115" i="2"/>
  <c r="AW115" i="2"/>
  <c r="BT115" i="2" s="1"/>
  <c r="G115" i="2"/>
  <c r="DP114" i="2"/>
  <c r="DO114" i="2"/>
  <c r="DM114" i="2"/>
  <c r="DL114" i="2"/>
  <c r="DK114" i="2"/>
  <c r="DJ114" i="2"/>
  <c r="DI114" i="2"/>
  <c r="DH114" i="2"/>
  <c r="DG114" i="2"/>
  <c r="DF114" i="2"/>
  <c r="DE114" i="2"/>
  <c r="DD114" i="2"/>
  <c r="DC114" i="2"/>
  <c r="DB114" i="2"/>
  <c r="DA114" i="2"/>
  <c r="CZ114" i="2"/>
  <c r="CY114" i="2"/>
  <c r="CW114" i="2"/>
  <c r="CV114" i="2"/>
  <c r="CQ114" i="2"/>
  <c r="DN114" i="2" s="1"/>
  <c r="BV114" i="2"/>
  <c r="BU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BC114" i="2"/>
  <c r="BB114" i="2"/>
  <c r="AW114" i="2"/>
  <c r="G114" i="2"/>
  <c r="DP113" i="2"/>
  <c r="DO113" i="2"/>
  <c r="DM113" i="2"/>
  <c r="DL113" i="2"/>
  <c r="DK113" i="2"/>
  <c r="DJ113" i="2"/>
  <c r="DI113" i="2"/>
  <c r="DH113" i="2"/>
  <c r="DG113" i="2"/>
  <c r="DF113" i="2"/>
  <c r="DE113" i="2"/>
  <c r="DD113" i="2"/>
  <c r="DC113" i="2"/>
  <c r="DB113" i="2"/>
  <c r="DA113" i="2"/>
  <c r="CZ113" i="2"/>
  <c r="CY113" i="2"/>
  <c r="CX113" i="2"/>
  <c r="CW113" i="2"/>
  <c r="CV113" i="2"/>
  <c r="CQ113" i="2"/>
  <c r="BV113" i="2"/>
  <c r="BU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AW113" i="2"/>
  <c r="BT113" i="2" s="1"/>
  <c r="AE113" i="2"/>
  <c r="G113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B112" i="2"/>
  <c r="DA112" i="2"/>
  <c r="CZ112" i="2"/>
  <c r="CY112" i="2"/>
  <c r="CW112" i="2"/>
  <c r="CV112" i="2"/>
  <c r="BX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AD112" i="2"/>
  <c r="G112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B111" i="2"/>
  <c r="DA111" i="2"/>
  <c r="CZ111" i="2"/>
  <c r="CY111" i="2"/>
  <c r="CW111" i="2"/>
  <c r="CV111" i="2"/>
  <c r="CU111" i="2" s="1"/>
  <c r="BX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AD111" i="2"/>
  <c r="G111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Y110" i="2"/>
  <c r="CW110" i="2"/>
  <c r="CV110" i="2"/>
  <c r="CU110" i="2" s="1"/>
  <c r="BX110" i="2"/>
  <c r="BW110" i="2"/>
  <c r="CT110" i="2" s="1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/>
  <c r="BB110" i="2"/>
  <c r="AD110" i="2"/>
  <c r="G110" i="2"/>
  <c r="DP109" i="2"/>
  <c r="DO109" i="2"/>
  <c r="DN109" i="2"/>
  <c r="DM109" i="2"/>
  <c r="DL109" i="2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Y109" i="2"/>
  <c r="CW109" i="2"/>
  <c r="CV109" i="2"/>
  <c r="BX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A109" i="2" s="1"/>
  <c r="BB109" i="2"/>
  <c r="AD109" i="2"/>
  <c r="AC109" i="2"/>
  <c r="AZ109" i="2" s="1"/>
  <c r="G109" i="2"/>
  <c r="DO108" i="2"/>
  <c r="DN108" i="2"/>
  <c r="DM108" i="2"/>
  <c r="DL108" i="2"/>
  <c r="DK108" i="2"/>
  <c r="DJ108" i="2"/>
  <c r="DI108" i="2"/>
  <c r="DH108" i="2"/>
  <c r="DG108" i="2"/>
  <c r="DF108" i="2"/>
  <c r="DE108" i="2"/>
  <c r="DD108" i="2"/>
  <c r="DC108" i="2"/>
  <c r="DB108" i="2"/>
  <c r="DA108" i="2"/>
  <c r="CZ108" i="2"/>
  <c r="CY108" i="2"/>
  <c r="CX108" i="2"/>
  <c r="CW108" i="2"/>
  <c r="CV108" i="2"/>
  <c r="CS108" i="2"/>
  <c r="CS141" i="2" s="1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AY108" i="2"/>
  <c r="AB108" i="2"/>
  <c r="G108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DD107" i="2"/>
  <c r="DC107" i="2"/>
  <c r="DB107" i="2"/>
  <c r="DA107" i="2"/>
  <c r="CY107" i="2"/>
  <c r="CW107" i="2"/>
  <c r="CV107" i="2"/>
  <c r="CC107" i="2"/>
  <c r="CC141" i="2" s="1"/>
  <c r="BX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E107" i="2"/>
  <c r="BD107" i="2"/>
  <c r="BC107" i="2"/>
  <c r="BB107" i="2"/>
  <c r="AY107" i="2"/>
  <c r="BV107" i="2" s="1"/>
  <c r="AI107" i="2"/>
  <c r="G107" i="2"/>
  <c r="BW107" i="2" s="1"/>
  <c r="CT107" i="2" s="1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B106" i="2"/>
  <c r="DA106" i="2"/>
  <c r="CZ106" i="2"/>
  <c r="CY106" i="2"/>
  <c r="CX106" i="2"/>
  <c r="CV106" i="2"/>
  <c r="BZ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G106" i="2"/>
  <c r="BF106" i="2"/>
  <c r="BE106" i="2"/>
  <c r="BD106" i="2"/>
  <c r="BB106" i="2"/>
  <c r="AY106" i="2"/>
  <c r="AD106" i="2" s="1"/>
  <c r="AF106" i="2"/>
  <c r="AB106" i="2"/>
  <c r="I106" i="2"/>
  <c r="G106" i="2" s="1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W105" i="2"/>
  <c r="CV105" i="2"/>
  <c r="CT105" i="2"/>
  <c r="BT105" i="2"/>
  <c r="BA105" i="2" s="1"/>
  <c r="AD105" i="2"/>
  <c r="G105" i="2"/>
  <c r="DP104" i="2"/>
  <c r="DO104" i="2"/>
  <c r="DM104" i="2"/>
  <c r="DL104" i="2"/>
  <c r="DK104" i="2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W104" i="2"/>
  <c r="CV104" i="2"/>
  <c r="CQ104" i="2"/>
  <c r="BX104" i="2" s="1"/>
  <c r="BV104" i="2"/>
  <c r="BU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AW104" i="2"/>
  <c r="G104" i="2"/>
  <c r="DP103" i="2"/>
  <c r="DO103" i="2"/>
  <c r="DN103" i="2"/>
  <c r="DM103" i="2"/>
  <c r="DL103" i="2"/>
  <c r="DK103" i="2"/>
  <c r="DJ103" i="2"/>
  <c r="DI103" i="2"/>
  <c r="DH103" i="2"/>
  <c r="DG103" i="2"/>
  <c r="DF103" i="2"/>
  <c r="DE103" i="2"/>
  <c r="DD103" i="2"/>
  <c r="DC103" i="2"/>
  <c r="DB103" i="2"/>
  <c r="DA103" i="2"/>
  <c r="CZ103" i="2"/>
  <c r="CY103" i="2"/>
  <c r="CW103" i="2"/>
  <c r="CV103" i="2"/>
  <c r="BX103" i="2"/>
  <c r="BV103" i="2"/>
  <c r="BU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AW103" i="2"/>
  <c r="AD103" i="2" s="1"/>
  <c r="G103" i="2"/>
  <c r="DP102" i="2"/>
  <c r="DO102" i="2"/>
  <c r="DN102" i="2"/>
  <c r="DM102" i="2"/>
  <c r="DL102" i="2"/>
  <c r="DK102" i="2"/>
  <c r="DJ102" i="2"/>
  <c r="DI102" i="2"/>
  <c r="DI117" i="2" s="1"/>
  <c r="DH102" i="2"/>
  <c r="DG102" i="2"/>
  <c r="DF102" i="2"/>
  <c r="DE102" i="2"/>
  <c r="DD102" i="2"/>
  <c r="DC102" i="2"/>
  <c r="DB102" i="2"/>
  <c r="DA102" i="2"/>
  <c r="CZ102" i="2"/>
  <c r="CY102" i="2"/>
  <c r="CW102" i="2"/>
  <c r="CV102" i="2"/>
  <c r="BX102" i="2"/>
  <c r="BV102" i="2"/>
  <c r="BU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AW102" i="2"/>
  <c r="G102" i="2"/>
  <c r="CR101" i="2"/>
  <c r="CQ101" i="2"/>
  <c r="CP101" i="2"/>
  <c r="CO101" i="2"/>
  <c r="CM101" i="2"/>
  <c r="CL101" i="2"/>
  <c r="CK101" i="2"/>
  <c r="CJ101" i="2"/>
  <c r="CI101" i="2"/>
  <c r="CH101" i="2"/>
  <c r="CG101" i="2"/>
  <c r="CF101" i="2"/>
  <c r="CE101" i="2"/>
  <c r="CD101" i="2"/>
  <c r="CC101" i="2"/>
  <c r="CB101" i="2"/>
  <c r="CA101" i="2"/>
  <c r="BY101" i="2"/>
  <c r="AX101" i="2"/>
  <c r="AW101" i="2"/>
  <c r="AV101" i="2"/>
  <c r="AU101" i="2"/>
  <c r="AR101" i="2"/>
  <c r="AQ101" i="2"/>
  <c r="AP101" i="2"/>
  <c r="AO101" i="2"/>
  <c r="AN101" i="2"/>
  <c r="AM101" i="2"/>
  <c r="AL101" i="2"/>
  <c r="AK101" i="2"/>
  <c r="AJ101" i="2"/>
  <c r="AI101" i="2"/>
  <c r="AH101" i="2"/>
  <c r="AG101" i="2"/>
  <c r="AE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DO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DB100" i="2"/>
  <c r="DA100" i="2"/>
  <c r="CZ100" i="2"/>
  <c r="CY100" i="2"/>
  <c r="CW100" i="2"/>
  <c r="CV100" i="2"/>
  <c r="CS100" i="2"/>
  <c r="BX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AY100" i="2"/>
  <c r="AD100" i="2" s="1"/>
  <c r="AB100" i="2"/>
  <c r="DP99" i="2"/>
  <c r="DO99" i="2"/>
  <c r="DN99" i="2"/>
  <c r="DM99" i="2"/>
  <c r="DL99" i="2"/>
  <c r="DK99" i="2"/>
  <c r="DJ99" i="2"/>
  <c r="DI99" i="2"/>
  <c r="DH99" i="2"/>
  <c r="DG99" i="2"/>
  <c r="DF99" i="2"/>
  <c r="DE99" i="2"/>
  <c r="DD99" i="2"/>
  <c r="DC99" i="2"/>
  <c r="DB99" i="2"/>
  <c r="DA99" i="2"/>
  <c r="CZ99" i="2"/>
  <c r="CY99" i="2"/>
  <c r="CV99" i="2"/>
  <c r="BZ99" i="2"/>
  <c r="CW99" i="2" s="1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B99" i="2"/>
  <c r="AY99" i="2"/>
  <c r="BV99" i="2" s="1"/>
  <c r="AF99" i="2"/>
  <c r="BC99" i="2" s="1"/>
  <c r="G99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DD98" i="2"/>
  <c r="DC98" i="2"/>
  <c r="DB98" i="2"/>
  <c r="DA98" i="2"/>
  <c r="CZ98" i="2"/>
  <c r="CY98" i="2"/>
  <c r="CW98" i="2"/>
  <c r="CV98" i="2"/>
  <c r="BX98" i="2"/>
  <c r="BQ98" i="2"/>
  <c r="BA98" i="2" s="1"/>
  <c r="AD98" i="2"/>
  <c r="G98" i="2"/>
  <c r="DP97" i="2"/>
  <c r="DO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DB97" i="2"/>
  <c r="DA97" i="2"/>
  <c r="CZ97" i="2"/>
  <c r="CY97" i="2"/>
  <c r="CW97" i="2"/>
  <c r="CV97" i="2"/>
  <c r="BX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AD97" i="2"/>
  <c r="AC97" i="2" s="1"/>
  <c r="AZ97" i="2" s="1"/>
  <c r="G97" i="2"/>
  <c r="BW97" i="2" s="1"/>
  <c r="CT97" i="2" s="1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DB96" i="2"/>
  <c r="DA96" i="2"/>
  <c r="CZ96" i="2"/>
  <c r="CY96" i="2"/>
  <c r="CV96" i="2"/>
  <c r="BZ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B96" i="2"/>
  <c r="AF96" i="2"/>
  <c r="BC96" i="2" s="1"/>
  <c r="G96" i="2"/>
  <c r="DP95" i="2"/>
  <c r="DO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DB95" i="2"/>
  <c r="DA95" i="2"/>
  <c r="CZ95" i="2"/>
  <c r="CY95" i="2"/>
  <c r="CW95" i="2"/>
  <c r="CV95" i="2"/>
  <c r="BX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AD95" i="2"/>
  <c r="G95" i="2"/>
  <c r="DP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DB94" i="2"/>
  <c r="DA94" i="2"/>
  <c r="CZ94" i="2"/>
  <c r="CY94" i="2"/>
  <c r="CV94" i="2"/>
  <c r="BZ94" i="2"/>
  <c r="CW94" i="2" s="1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B94" i="2"/>
  <c r="AF94" i="2"/>
  <c r="AD94" i="2" s="1"/>
  <c r="G94" i="2"/>
  <c r="DP93" i="2"/>
  <c r="DO93" i="2"/>
  <c r="DN93" i="2"/>
  <c r="DM93" i="2"/>
  <c r="DL93" i="2"/>
  <c r="DK93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V93" i="2"/>
  <c r="BZ93" i="2"/>
  <c r="BV93" i="2"/>
  <c r="BU93" i="2"/>
  <c r="BT93" i="2"/>
  <c r="BS93" i="2"/>
  <c r="BR93" i="2"/>
  <c r="BQ93" i="2"/>
  <c r="BP93" i="2"/>
  <c r="BO93" i="2"/>
  <c r="BN93" i="2"/>
  <c r="BN101" i="2" s="1"/>
  <c r="BM93" i="2"/>
  <c r="BL93" i="2"/>
  <c r="BK93" i="2"/>
  <c r="BJ93" i="2"/>
  <c r="BI93" i="2"/>
  <c r="BH93" i="2"/>
  <c r="BG93" i="2"/>
  <c r="BF93" i="2"/>
  <c r="BA93" i="2" s="1"/>
  <c r="BE93" i="2"/>
  <c r="BD93" i="2"/>
  <c r="BB93" i="2"/>
  <c r="AF93" i="2"/>
  <c r="BC93" i="2" s="1"/>
  <c r="G93" i="2"/>
  <c r="DK92" i="2"/>
  <c r="CU92" i="2" s="1"/>
  <c r="BX92" i="2"/>
  <c r="BQ92" i="2"/>
  <c r="BA92" i="2" s="1"/>
  <c r="AD92" i="2"/>
  <c r="G92" i="2"/>
  <c r="DP91" i="2"/>
  <c r="DO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DB91" i="2"/>
  <c r="DA91" i="2"/>
  <c r="CZ91" i="2"/>
  <c r="CY91" i="2"/>
  <c r="CW91" i="2"/>
  <c r="CV91" i="2"/>
  <c r="CU91" i="2" s="1"/>
  <c r="BX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BB91" i="2"/>
  <c r="BA91" i="2" s="1"/>
  <c r="AD91" i="2"/>
  <c r="AC91" i="2" s="1"/>
  <c r="AZ91" i="2" s="1"/>
  <c r="G91" i="2"/>
  <c r="BW91" i="2" s="1"/>
  <c r="CT91" i="2" s="1"/>
  <c r="DO90" i="2"/>
  <c r="DN90" i="2"/>
  <c r="DM90" i="2"/>
  <c r="DL90" i="2"/>
  <c r="DJ90" i="2"/>
  <c r="DI90" i="2"/>
  <c r="DH90" i="2"/>
  <c r="DG90" i="2"/>
  <c r="DF90" i="2"/>
  <c r="DE90" i="2"/>
  <c r="DD90" i="2"/>
  <c r="DC90" i="2"/>
  <c r="DB90" i="2"/>
  <c r="DA90" i="2"/>
  <c r="CZ90" i="2"/>
  <c r="CY90" i="2"/>
  <c r="CV90" i="2"/>
  <c r="CS90" i="2"/>
  <c r="CN90" i="2"/>
  <c r="DK90" i="2" s="1"/>
  <c r="BZ90" i="2"/>
  <c r="CW90" i="2" s="1"/>
  <c r="BU90" i="2"/>
  <c r="BT90" i="2"/>
  <c r="BS90" i="2"/>
  <c r="BR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BB90" i="2"/>
  <c r="AY90" i="2"/>
  <c r="AT90" i="2"/>
  <c r="BQ90" i="2" s="1"/>
  <c r="AF90" i="2"/>
  <c r="AB90" i="2"/>
  <c r="G90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DB89" i="2"/>
  <c r="DA89" i="2"/>
  <c r="CZ89" i="2"/>
  <c r="CY89" i="2"/>
  <c r="CW89" i="2"/>
  <c r="CV89" i="2"/>
  <c r="BX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AD89" i="2"/>
  <c r="G89" i="2"/>
  <c r="DP88" i="2"/>
  <c r="DO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DB88" i="2"/>
  <c r="DA88" i="2"/>
  <c r="CZ88" i="2"/>
  <c r="CY88" i="2"/>
  <c r="CW88" i="2"/>
  <c r="CV88" i="2"/>
  <c r="BX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AD88" i="2"/>
  <c r="G88" i="2"/>
  <c r="DP87" i="2"/>
  <c r="DO87" i="2"/>
  <c r="DN87" i="2"/>
  <c r="DM87" i="2"/>
  <c r="DL87" i="2"/>
  <c r="DJ87" i="2"/>
  <c r="DI87" i="2"/>
  <c r="DH87" i="2"/>
  <c r="DG87" i="2"/>
  <c r="DF87" i="2"/>
  <c r="DE87" i="2"/>
  <c r="DD87" i="2"/>
  <c r="DC87" i="2"/>
  <c r="DB87" i="2"/>
  <c r="DA87" i="2"/>
  <c r="CZ87" i="2"/>
  <c r="CY87" i="2"/>
  <c r="CW87" i="2"/>
  <c r="CV87" i="2"/>
  <c r="CN87" i="2"/>
  <c r="DK87" i="2" s="1"/>
  <c r="BV87" i="2"/>
  <c r="BU87" i="2"/>
  <c r="BT87" i="2"/>
  <c r="BS87" i="2"/>
  <c r="BR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AT87" i="2"/>
  <c r="BQ87" i="2" s="1"/>
  <c r="AD87" i="2"/>
  <c r="AC87" i="2" s="1"/>
  <c r="AZ87" i="2" s="1"/>
  <c r="G87" i="2"/>
  <c r="DO86" i="2"/>
  <c r="DN86" i="2"/>
  <c r="DM86" i="2"/>
  <c r="DL86" i="2"/>
  <c r="DK86" i="2"/>
  <c r="DJ86" i="2"/>
  <c r="DI86" i="2"/>
  <c r="DH86" i="2"/>
  <c r="DG86" i="2"/>
  <c r="DF86" i="2"/>
  <c r="DE86" i="2"/>
  <c r="DD86" i="2"/>
  <c r="DC86" i="2"/>
  <c r="DB86" i="2"/>
  <c r="DA86" i="2"/>
  <c r="CZ86" i="2"/>
  <c r="CY86" i="2"/>
  <c r="CW86" i="2"/>
  <c r="CV86" i="2"/>
  <c r="BX86" i="2"/>
  <c r="BU86" i="2"/>
  <c r="BT86" i="2"/>
  <c r="BS86" i="2"/>
  <c r="BR86" i="2"/>
  <c r="BQ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AS86" i="2"/>
  <c r="BP86" i="2" s="1"/>
  <c r="AB86" i="2"/>
  <c r="G86" i="2"/>
  <c r="BW86" i="2" s="1"/>
  <c r="CT86" i="2" s="1"/>
  <c r="DP85" i="2"/>
  <c r="DO85" i="2"/>
  <c r="DN85" i="2"/>
  <c r="DM85" i="2"/>
  <c r="DL85" i="2"/>
  <c r="DK85" i="2"/>
  <c r="DJ85" i="2"/>
  <c r="DI85" i="2"/>
  <c r="DH85" i="2"/>
  <c r="DG85" i="2"/>
  <c r="DF85" i="2"/>
  <c r="DE85" i="2"/>
  <c r="DD85" i="2"/>
  <c r="DC85" i="2"/>
  <c r="DB85" i="2"/>
  <c r="DA85" i="2"/>
  <c r="CZ85" i="2"/>
  <c r="CY85" i="2"/>
  <c r="CW85" i="2"/>
  <c r="CV85" i="2"/>
  <c r="BX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AD85" i="2"/>
  <c r="G85" i="2"/>
  <c r="DP84" i="2"/>
  <c r="DO84" i="2"/>
  <c r="DN84" i="2"/>
  <c r="DM84" i="2"/>
  <c r="DL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W84" i="2"/>
  <c r="CV84" i="2"/>
  <c r="CN84" i="2"/>
  <c r="BV84" i="2"/>
  <c r="BU84" i="2"/>
  <c r="BT84" i="2"/>
  <c r="BS84" i="2"/>
  <c r="BR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AT84" i="2"/>
  <c r="G84" i="2"/>
  <c r="DP83" i="2"/>
  <c r="DO83" i="2"/>
  <c r="DN83" i="2"/>
  <c r="DM83" i="2"/>
  <c r="DL83" i="2"/>
  <c r="DK83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W83" i="2"/>
  <c r="CV83" i="2"/>
  <c r="BX83" i="2"/>
  <c r="BW83" i="2" s="1"/>
  <c r="CT83" i="2" s="1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AZ83" i="2"/>
  <c r="G83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DC82" i="2"/>
  <c r="DB82" i="2"/>
  <c r="DA82" i="2"/>
  <c r="CZ82" i="2"/>
  <c r="CY82" i="2"/>
  <c r="CW82" i="2"/>
  <c r="CV82" i="2"/>
  <c r="BX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AZ82" i="2"/>
  <c r="G82" i="2"/>
  <c r="DO81" i="2"/>
  <c r="DN81" i="2"/>
  <c r="DM81" i="2"/>
  <c r="DL81" i="2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W81" i="2"/>
  <c r="CV81" i="2"/>
  <c r="BX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AY81" i="2"/>
  <c r="AD81" i="2" s="1"/>
  <c r="AB81" i="2"/>
  <c r="DP80" i="2"/>
  <c r="DO80" i="2"/>
  <c r="DN80" i="2"/>
  <c r="DM80" i="2"/>
  <c r="DL80" i="2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W80" i="2"/>
  <c r="CV80" i="2"/>
  <c r="BX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AD80" i="2"/>
  <c r="G80" i="2"/>
  <c r="DO79" i="2"/>
  <c r="DN79" i="2"/>
  <c r="DM79" i="2"/>
  <c r="DL79" i="2"/>
  <c r="DK79" i="2"/>
  <c r="DJ79" i="2"/>
  <c r="DI79" i="2"/>
  <c r="DH79" i="2"/>
  <c r="DG79" i="2"/>
  <c r="DF79" i="2"/>
  <c r="DE79" i="2"/>
  <c r="DD79" i="2"/>
  <c r="DC79" i="2"/>
  <c r="DB79" i="2"/>
  <c r="DA79" i="2"/>
  <c r="CZ79" i="2"/>
  <c r="CY79" i="2"/>
  <c r="CV79" i="2"/>
  <c r="CS79" i="2"/>
  <c r="BZ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B79" i="2"/>
  <c r="AY79" i="2"/>
  <c r="AF79" i="2"/>
  <c r="AB79" i="2"/>
  <c r="G79" i="2" s="1"/>
  <c r="CR78" i="2"/>
  <c r="CQ78" i="2"/>
  <c r="CO78" i="2"/>
  <c r="CL78" i="2"/>
  <c r="CK78" i="2"/>
  <c r="CJ78" i="2"/>
  <c r="CI78" i="2"/>
  <c r="CH78" i="2"/>
  <c r="CG78" i="2"/>
  <c r="CF78" i="2"/>
  <c r="CD78" i="2"/>
  <c r="CC78" i="2"/>
  <c r="CB78" i="2"/>
  <c r="CA78" i="2"/>
  <c r="BZ78" i="2"/>
  <c r="BY78" i="2"/>
  <c r="AW78" i="2"/>
  <c r="AU78" i="2"/>
  <c r="AR78" i="2"/>
  <c r="AQ78" i="2"/>
  <c r="AP78" i="2"/>
  <c r="AO78" i="2"/>
  <c r="AN78" i="2"/>
  <c r="AM78" i="2"/>
  <c r="AL78" i="2"/>
  <c r="AJ78" i="2"/>
  <c r="AI78" i="2"/>
  <c r="AH78" i="2"/>
  <c r="AG78" i="2"/>
  <c r="AF78" i="2"/>
  <c r="AE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DO77" i="2"/>
  <c r="DN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Y77" i="2"/>
  <c r="CX77" i="2"/>
  <c r="CW77" i="2"/>
  <c r="CV77" i="2"/>
  <c r="CP77" i="2"/>
  <c r="BU77" i="2"/>
  <c r="BT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AV77" i="2"/>
  <c r="AD77" i="2" s="1"/>
  <c r="AB77" i="2"/>
  <c r="BV77" i="2" s="1"/>
  <c r="G77" i="2"/>
  <c r="DP76" i="2"/>
  <c r="DO76" i="2"/>
  <c r="DN76" i="2"/>
  <c r="DM76" i="2"/>
  <c r="DL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BX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AD76" i="2"/>
  <c r="AB76" i="2"/>
  <c r="BV76" i="2" s="1"/>
  <c r="DO75" i="2"/>
  <c r="DN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Y75" i="2"/>
  <c r="CX75" i="2"/>
  <c r="CW75" i="2"/>
  <c r="CV75" i="2"/>
  <c r="CS75" i="2"/>
  <c r="DP75" i="2" s="1"/>
  <c r="CP75" i="2"/>
  <c r="BX75" i="2" s="1"/>
  <c r="BU75" i="2"/>
  <c r="BT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AY75" i="2"/>
  <c r="BV75" i="2" s="1"/>
  <c r="AV75" i="2"/>
  <c r="G75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 s="1"/>
  <c r="BX74" i="2"/>
  <c r="BW74" i="2" s="1"/>
  <c r="CT74" i="2" s="1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AZ74" i="2"/>
  <c r="AD74" i="2"/>
  <c r="AC74" i="2"/>
  <c r="G74" i="2"/>
  <c r="DO73" i="2"/>
  <c r="DN73" i="2"/>
  <c r="DM73" i="2"/>
  <c r="DL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BX73" i="2"/>
  <c r="BU73" i="2"/>
  <c r="BT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AV73" i="2"/>
  <c r="BS73" i="2" s="1"/>
  <c r="AD73" i="2"/>
  <c r="AB73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BX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AD72" i="2"/>
  <c r="G72" i="2"/>
  <c r="AC72" i="2" s="1"/>
  <c r="AZ72" i="2" s="1"/>
  <c r="DP71" i="2"/>
  <c r="DO71" i="2"/>
  <c r="DN71" i="2"/>
  <c r="DL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Y71" i="2"/>
  <c r="CX71" i="2"/>
  <c r="CW71" i="2"/>
  <c r="CV71" i="2"/>
  <c r="CP71" i="2"/>
  <c r="DM71" i="2" s="1"/>
  <c r="BV71" i="2"/>
  <c r="BU71" i="2"/>
  <c r="BT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AV71" i="2"/>
  <c r="BS71" i="2" s="1"/>
  <c r="G71" i="2"/>
  <c r="DP70" i="2"/>
  <c r="DO70" i="2"/>
  <c r="DN70" i="2"/>
  <c r="DL70" i="2"/>
  <c r="DK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W70" i="2"/>
  <c r="CV70" i="2"/>
  <c r="CP70" i="2"/>
  <c r="CM70" i="2"/>
  <c r="BV70" i="2"/>
  <c r="BU70" i="2"/>
  <c r="BT70" i="2"/>
  <c r="BR70" i="2"/>
  <c r="BQ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AV70" i="2"/>
  <c r="BS70" i="2" s="1"/>
  <c r="AS70" i="2"/>
  <c r="AS78" i="2" s="1"/>
  <c r="G70" i="2"/>
  <c r="DP69" i="2"/>
  <c r="DO69" i="2"/>
  <c r="DN69" i="2"/>
  <c r="DM69" i="2"/>
  <c r="DL69" i="2"/>
  <c r="DK69" i="2"/>
  <c r="DJ69" i="2"/>
  <c r="DI69" i="2"/>
  <c r="DH69" i="2"/>
  <c r="DG69" i="2"/>
  <c r="DF69" i="2"/>
  <c r="DE69" i="2"/>
  <c r="DD69" i="2"/>
  <c r="DC69" i="2"/>
  <c r="DA69" i="2"/>
  <c r="CZ69" i="2"/>
  <c r="CY69" i="2"/>
  <c r="CX69" i="2"/>
  <c r="CW69" i="2"/>
  <c r="CV69" i="2"/>
  <c r="CE69" i="2"/>
  <c r="BX69" i="2" s="1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G69" i="2"/>
  <c r="BF69" i="2"/>
  <c r="BE69" i="2"/>
  <c r="BD69" i="2"/>
  <c r="BC69" i="2"/>
  <c r="BB69" i="2"/>
  <c r="AK69" i="2"/>
  <c r="G69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BX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AD68" i="2"/>
  <c r="AC68" i="2" s="1"/>
  <c r="AZ68" i="2" s="1"/>
  <c r="G68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Y67" i="2"/>
  <c r="CX67" i="2"/>
  <c r="CW67" i="2"/>
  <c r="CV67" i="2"/>
  <c r="BX67" i="2"/>
  <c r="BW67" i="2" s="1"/>
  <c r="CT67" i="2" s="1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AD67" i="2"/>
  <c r="AC67" i="2" s="1"/>
  <c r="AZ67" i="2" s="1"/>
  <c r="G67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AD66" i="2"/>
  <c r="G66" i="2"/>
  <c r="AC66" i="2" s="1"/>
  <c r="AZ66" i="2" s="1"/>
  <c r="DP65" i="2"/>
  <c r="DO65" i="2"/>
  <c r="DN65" i="2"/>
  <c r="DM65" i="2"/>
  <c r="DL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BX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AD65" i="2"/>
  <c r="AC65" i="2" s="1"/>
  <c r="AZ65" i="2" s="1"/>
  <c r="G65" i="2"/>
  <c r="DP64" i="2"/>
  <c r="DO64" i="2"/>
  <c r="DN64" i="2"/>
  <c r="DM64" i="2"/>
  <c r="DL64" i="2"/>
  <c r="DK64" i="2"/>
  <c r="DJ64" i="2"/>
  <c r="DI64" i="2"/>
  <c r="DH64" i="2"/>
  <c r="DG64" i="2"/>
  <c r="DF64" i="2"/>
  <c r="DE64" i="2"/>
  <c r="DD64" i="2"/>
  <c r="DC64" i="2"/>
  <c r="DA64" i="2"/>
  <c r="CZ64" i="2"/>
  <c r="CY64" i="2"/>
  <c r="CX64" i="2"/>
  <c r="CW64" i="2"/>
  <c r="CV64" i="2"/>
  <c r="CE64" i="2"/>
  <c r="BX64" i="2" s="1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G64" i="2"/>
  <c r="BF64" i="2"/>
  <c r="BE64" i="2"/>
  <c r="BD64" i="2"/>
  <c r="BC64" i="2"/>
  <c r="BB64" i="2"/>
  <c r="AK64" i="2"/>
  <c r="G64" i="2"/>
  <c r="DP63" i="2"/>
  <c r="DO63" i="2"/>
  <c r="DN63" i="2"/>
  <c r="DM63" i="2"/>
  <c r="DL63" i="2"/>
  <c r="DK63" i="2"/>
  <c r="DJ63" i="2"/>
  <c r="DI63" i="2"/>
  <c r="DH63" i="2"/>
  <c r="DG63" i="2"/>
  <c r="DF63" i="2"/>
  <c r="DE63" i="2"/>
  <c r="DD63" i="2"/>
  <c r="DC63" i="2"/>
  <c r="DB63" i="2"/>
  <c r="DA63" i="2"/>
  <c r="CZ63" i="2"/>
  <c r="CY63" i="2"/>
  <c r="CX63" i="2"/>
  <c r="CW63" i="2"/>
  <c r="CV63" i="2"/>
  <c r="BX63" i="2"/>
  <c r="BW63" i="2" s="1"/>
  <c r="CT63" i="2" s="1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AD63" i="2"/>
  <c r="G63" i="2"/>
  <c r="AC63" i="2" s="1"/>
  <c r="AZ63" i="2" s="1"/>
  <c r="DP62" i="2"/>
  <c r="DO62" i="2"/>
  <c r="DN62" i="2"/>
  <c r="DM62" i="2"/>
  <c r="DL62" i="2"/>
  <c r="DK62" i="2"/>
  <c r="DJ62" i="2"/>
  <c r="DI62" i="2"/>
  <c r="DH62" i="2"/>
  <c r="DG62" i="2"/>
  <c r="DF62" i="2"/>
  <c r="DE62" i="2"/>
  <c r="DD62" i="2"/>
  <c r="DC62" i="2"/>
  <c r="DB62" i="2"/>
  <c r="DA62" i="2"/>
  <c r="CZ62" i="2"/>
  <c r="CY62" i="2"/>
  <c r="CX62" i="2"/>
  <c r="CW62" i="2"/>
  <c r="CV62" i="2"/>
  <c r="BX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AD62" i="2"/>
  <c r="AC62" i="2"/>
  <c r="AZ62" i="2" s="1"/>
  <c r="G62" i="2"/>
  <c r="DO61" i="2"/>
  <c r="DN61" i="2"/>
  <c r="DM61" i="2"/>
  <c r="DL61" i="2"/>
  <c r="DK61" i="2"/>
  <c r="DJ61" i="2"/>
  <c r="DI61" i="2"/>
  <c r="DH61" i="2"/>
  <c r="DG61" i="2"/>
  <c r="DF61" i="2"/>
  <c r="DE61" i="2"/>
  <c r="DD61" i="2"/>
  <c r="DC61" i="2"/>
  <c r="DB61" i="2"/>
  <c r="DA61" i="2"/>
  <c r="CZ61" i="2"/>
  <c r="CY61" i="2"/>
  <c r="CX61" i="2"/>
  <c r="CW61" i="2"/>
  <c r="CU61" i="2" s="1"/>
  <c r="CV61" i="2"/>
  <c r="BX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AD61" i="2"/>
  <c r="AB61" i="2"/>
  <c r="DP61" i="2" s="1"/>
  <c r="DP60" i="2"/>
  <c r="DO60" i="2"/>
  <c r="DN60" i="2"/>
  <c r="DM60" i="2"/>
  <c r="DL60" i="2"/>
  <c r="DK60" i="2"/>
  <c r="DJ60" i="2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BX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I60" i="2"/>
  <c r="BG60" i="2"/>
  <c r="BF60" i="2"/>
  <c r="BE60" i="2"/>
  <c r="BD60" i="2"/>
  <c r="BC60" i="2"/>
  <c r="BB60" i="2"/>
  <c r="AK60" i="2"/>
  <c r="BH60" i="2" s="1"/>
  <c r="G60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BX59" i="2"/>
  <c r="BU59" i="2"/>
  <c r="BT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AV59" i="2"/>
  <c r="BS59" i="2" s="1"/>
  <c r="AB59" i="2"/>
  <c r="DP59" i="2" s="1"/>
  <c r="G59" i="2"/>
  <c r="DO58" i="2"/>
  <c r="DN58" i="2"/>
  <c r="DM58" i="2"/>
  <c r="DL58" i="2"/>
  <c r="DK58" i="2"/>
  <c r="DJ58" i="2"/>
  <c r="DI58" i="2"/>
  <c r="DH58" i="2"/>
  <c r="DG58" i="2"/>
  <c r="DF58" i="2"/>
  <c r="DE58" i="2"/>
  <c r="DD58" i="2"/>
  <c r="DC58" i="2"/>
  <c r="DA58" i="2"/>
  <c r="CZ58" i="2"/>
  <c r="CY58" i="2"/>
  <c r="CX58" i="2"/>
  <c r="CW58" i="2"/>
  <c r="CV58" i="2"/>
  <c r="CE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G58" i="2"/>
  <c r="BF58" i="2"/>
  <c r="BE58" i="2"/>
  <c r="BD58" i="2"/>
  <c r="BC58" i="2"/>
  <c r="BB58" i="2"/>
  <c r="AK58" i="2"/>
  <c r="BH58" i="2" s="1"/>
  <c r="AB58" i="2"/>
  <c r="DP58" i="2" s="1"/>
  <c r="G58" i="2"/>
  <c r="DP57" i="2"/>
  <c r="DO57" i="2"/>
  <c r="DN57" i="2"/>
  <c r="DM57" i="2"/>
  <c r="DL57" i="2"/>
  <c r="DK57" i="2"/>
  <c r="DJ57" i="2"/>
  <c r="DI57" i="2"/>
  <c r="DH57" i="2"/>
  <c r="DG57" i="2"/>
  <c r="DF57" i="2"/>
  <c r="DE57" i="2"/>
  <c r="DD57" i="2"/>
  <c r="DC57" i="2"/>
  <c r="DB57" i="2"/>
  <c r="DA57" i="2"/>
  <c r="CZ57" i="2"/>
  <c r="CY57" i="2"/>
  <c r="CX57" i="2"/>
  <c r="CW57" i="2"/>
  <c r="CV57" i="2"/>
  <c r="BX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AD57" i="2"/>
  <c r="G57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BX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AD56" i="2"/>
  <c r="G56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U55" i="2" s="1"/>
  <c r="CX55" i="2"/>
  <c r="CW55" i="2"/>
  <c r="CV55" i="2"/>
  <c r="BX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AD55" i="2"/>
  <c r="G55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BX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AD54" i="2"/>
  <c r="G54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BX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 s="1"/>
  <c r="AD53" i="2"/>
  <c r="G53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BX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AD52" i="2"/>
  <c r="G52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BX51" i="2"/>
  <c r="BW51" i="2" s="1"/>
  <c r="CT51" i="2" s="1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AD51" i="2"/>
  <c r="G51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BX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AD50" i="2"/>
  <c r="G50" i="2"/>
  <c r="DP49" i="2"/>
  <c r="DO49" i="2"/>
  <c r="DN49" i="2"/>
  <c r="DM49" i="2"/>
  <c r="DL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BX49" i="2"/>
  <c r="BW49" i="2" s="1"/>
  <c r="CT49" i="2" s="1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AD49" i="2"/>
  <c r="AC49" i="2" s="1"/>
  <c r="AZ49" i="2" s="1"/>
  <c r="G49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S48" i="2"/>
  <c r="BX48" i="2" s="1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AY48" i="2"/>
  <c r="AD48" i="2"/>
  <c r="AB48" i="2"/>
  <c r="G48" i="2" s="1"/>
  <c r="DP47" i="2"/>
  <c r="DO47" i="2"/>
  <c r="DN47" i="2"/>
  <c r="DM47" i="2"/>
  <c r="DL47" i="2"/>
  <c r="DK47" i="2"/>
  <c r="DJ47" i="2"/>
  <c r="DI47" i="2"/>
  <c r="DH47" i="2"/>
  <c r="DG47" i="2"/>
  <c r="DF47" i="2"/>
  <c r="DE47" i="2"/>
  <c r="DD47" i="2"/>
  <c r="DC47" i="2"/>
  <c r="DB47" i="2"/>
  <c r="DA47" i="2"/>
  <c r="CZ47" i="2"/>
  <c r="CY47" i="2"/>
  <c r="CX47" i="2"/>
  <c r="CW47" i="2"/>
  <c r="CV47" i="2"/>
  <c r="BX47" i="2"/>
  <c r="BW47" i="2"/>
  <c r="CT47" i="2" s="1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AD47" i="2"/>
  <c r="AC47" i="2"/>
  <c r="AZ47" i="2" s="1"/>
  <c r="G47" i="2"/>
  <c r="DP46" i="2"/>
  <c r="DO46" i="2"/>
  <c r="DN46" i="2"/>
  <c r="DM46" i="2"/>
  <c r="DL46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N46" i="2"/>
  <c r="BV46" i="2"/>
  <c r="BT46" i="2"/>
  <c r="BS46" i="2"/>
  <c r="BR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AX46" i="2"/>
  <c r="AT46" i="2"/>
  <c r="G46" i="2"/>
  <c r="DP45" i="2"/>
  <c r="DO45" i="2"/>
  <c r="DN45" i="2"/>
  <c r="DM45" i="2"/>
  <c r="DL45" i="2"/>
  <c r="DK45" i="2"/>
  <c r="DJ45" i="2"/>
  <c r="DI45" i="2"/>
  <c r="DH45" i="2"/>
  <c r="DG45" i="2"/>
  <c r="DF45" i="2"/>
  <c r="DE45" i="2"/>
  <c r="DE78" i="2" s="1"/>
  <c r="DD45" i="2"/>
  <c r="DC45" i="2"/>
  <c r="DB45" i="2"/>
  <c r="DA45" i="2"/>
  <c r="CZ45" i="2"/>
  <c r="CY45" i="2"/>
  <c r="CX45" i="2"/>
  <c r="CW45" i="2"/>
  <c r="CV45" i="2"/>
  <c r="BX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AD45" i="2"/>
  <c r="G45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BX44" i="2"/>
  <c r="BW44" i="2" s="1"/>
  <c r="CT44" i="2" s="1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AY44" i="2"/>
  <c r="AD44" i="2" s="1"/>
  <c r="AC44" i="2" s="1"/>
  <c r="AZ44" i="2" s="1"/>
  <c r="AB44" i="2"/>
  <c r="G44" i="2"/>
  <c r="DP43" i="2"/>
  <c r="DO43" i="2"/>
  <c r="DN43" i="2"/>
  <c r="DM43" i="2"/>
  <c r="DL43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BX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D43" i="2"/>
  <c r="G43" i="2"/>
  <c r="BW43" i="2" s="1"/>
  <c r="CT43" i="2" s="1"/>
  <c r="DP42" i="2"/>
  <c r="DO42" i="2"/>
  <c r="DN42" i="2"/>
  <c r="DM42" i="2"/>
  <c r="DL42" i="2"/>
  <c r="DK42" i="2"/>
  <c r="DJ42" i="2"/>
  <c r="DI42" i="2"/>
  <c r="DH42" i="2"/>
  <c r="DG42" i="2"/>
  <c r="DF42" i="2"/>
  <c r="DE42" i="2"/>
  <c r="DD42" i="2"/>
  <c r="DC42" i="2"/>
  <c r="DB42" i="2"/>
  <c r="DA42" i="2"/>
  <c r="CZ42" i="2"/>
  <c r="CY42" i="2"/>
  <c r="CX42" i="2"/>
  <c r="CW42" i="2"/>
  <c r="CV42" i="2"/>
  <c r="BX42" i="2"/>
  <c r="BW42" i="2" s="1"/>
  <c r="CT42" i="2" s="1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AY42" i="2"/>
  <c r="BV42" i="2" s="1"/>
  <c r="AB42" i="2"/>
  <c r="G42" i="2"/>
  <c r="DP41" i="2"/>
  <c r="DO41" i="2"/>
  <c r="DN41" i="2"/>
  <c r="DM41" i="2"/>
  <c r="DL41" i="2"/>
  <c r="DK41" i="2"/>
  <c r="DJ41" i="2"/>
  <c r="DI41" i="2"/>
  <c r="DH41" i="2"/>
  <c r="DG41" i="2"/>
  <c r="DF41" i="2"/>
  <c r="DE41" i="2"/>
  <c r="DD41" i="2"/>
  <c r="DC41" i="2"/>
  <c r="DA41" i="2"/>
  <c r="CZ41" i="2"/>
  <c r="CY41" i="2"/>
  <c r="CX41" i="2"/>
  <c r="CW41" i="2"/>
  <c r="CV41" i="2"/>
  <c r="CE41" i="2"/>
  <c r="DB41" i="2" s="1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G41" i="2"/>
  <c r="BF41" i="2"/>
  <c r="BE41" i="2"/>
  <c r="BD41" i="2"/>
  <c r="BC41" i="2"/>
  <c r="BB41" i="2"/>
  <c r="AK41" i="2"/>
  <c r="BH41" i="2" s="1"/>
  <c r="G41" i="2"/>
  <c r="DO40" i="2"/>
  <c r="DN40" i="2"/>
  <c r="DM40" i="2"/>
  <c r="DL40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BX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G40" i="2"/>
  <c r="BF40" i="2"/>
  <c r="BE40" i="2"/>
  <c r="BD40" i="2"/>
  <c r="BC40" i="2"/>
  <c r="BB40" i="2"/>
  <c r="AK40" i="2"/>
  <c r="BH40" i="2" s="1"/>
  <c r="AB40" i="2"/>
  <c r="DP40" i="2" s="1"/>
  <c r="G40" i="2"/>
  <c r="DP39" i="2"/>
  <c r="DO39" i="2"/>
  <c r="DN39" i="2"/>
  <c r="DM39" i="2"/>
  <c r="DL39" i="2"/>
  <c r="DK39" i="2"/>
  <c r="DJ39" i="2"/>
  <c r="DI39" i="2"/>
  <c r="DH39" i="2"/>
  <c r="DG39" i="2"/>
  <c r="DF39" i="2"/>
  <c r="DE39" i="2"/>
  <c r="DD39" i="2"/>
  <c r="DC39" i="2"/>
  <c r="DB39" i="2"/>
  <c r="DA39" i="2"/>
  <c r="CZ39" i="2"/>
  <c r="CY39" i="2"/>
  <c r="CX39" i="2"/>
  <c r="CW39" i="2"/>
  <c r="CV39" i="2"/>
  <c r="CE39" i="2"/>
  <c r="BX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G39" i="2"/>
  <c r="BF39" i="2"/>
  <c r="BE39" i="2"/>
  <c r="BD39" i="2"/>
  <c r="BC39" i="2"/>
  <c r="BB39" i="2"/>
  <c r="AK39" i="2"/>
  <c r="AD39" i="2"/>
  <c r="G39" i="2"/>
  <c r="DP38" i="2"/>
  <c r="DO38" i="2"/>
  <c r="DN38" i="2"/>
  <c r="DM38" i="2"/>
  <c r="DL38" i="2"/>
  <c r="DK38" i="2"/>
  <c r="DJ38" i="2"/>
  <c r="DI38" i="2"/>
  <c r="DH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BX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AD38" i="2"/>
  <c r="G38" i="2"/>
  <c r="CR37" i="2"/>
  <c r="CQ37" i="2"/>
  <c r="CP37" i="2"/>
  <c r="CO37" i="2"/>
  <c r="CO137" i="2" s="1"/>
  <c r="CM37" i="2"/>
  <c r="CL37" i="2"/>
  <c r="CL137" i="2" s="1"/>
  <c r="CL147" i="2" s="1"/>
  <c r="CK37" i="2"/>
  <c r="CJ37" i="2"/>
  <c r="CI37" i="2"/>
  <c r="CH37" i="2"/>
  <c r="CH137" i="2" s="1"/>
  <c r="CG37" i="2"/>
  <c r="CF37" i="2"/>
  <c r="CF137" i="2" s="1"/>
  <c r="CE37" i="2"/>
  <c r="CD37" i="2"/>
  <c r="CC37" i="2"/>
  <c r="CB37" i="2"/>
  <c r="CA37" i="2"/>
  <c r="BY37" i="2"/>
  <c r="BY137" i="2" s="1"/>
  <c r="AX37" i="2"/>
  <c r="AW37" i="2"/>
  <c r="AV37" i="2"/>
  <c r="AU37" i="2"/>
  <c r="AU137" i="2" s="1"/>
  <c r="AS37" i="2"/>
  <c r="AR37" i="2"/>
  <c r="AQ37" i="2"/>
  <c r="AP37" i="2"/>
  <c r="AO37" i="2"/>
  <c r="AN37" i="2"/>
  <c r="AM37" i="2"/>
  <c r="AM137" i="2" s="1"/>
  <c r="AL37" i="2"/>
  <c r="AK37" i="2"/>
  <c r="AJ37" i="2"/>
  <c r="AI37" i="2"/>
  <c r="AH37" i="2"/>
  <c r="AG37" i="2"/>
  <c r="AE37" i="2"/>
  <c r="AA37" i="2"/>
  <c r="Z37" i="2"/>
  <c r="Z137" i="2" s="1"/>
  <c r="Y37" i="2"/>
  <c r="X37" i="2"/>
  <c r="W37" i="2"/>
  <c r="V37" i="2"/>
  <c r="U37" i="2"/>
  <c r="T37" i="2"/>
  <c r="T137" i="2" s="1"/>
  <c r="S37" i="2"/>
  <c r="R37" i="2"/>
  <c r="R137" i="2" s="1"/>
  <c r="Q37" i="2"/>
  <c r="P37" i="2"/>
  <c r="O37" i="2"/>
  <c r="N37" i="2"/>
  <c r="M37" i="2"/>
  <c r="L37" i="2"/>
  <c r="K37" i="2"/>
  <c r="J37" i="2"/>
  <c r="J137" i="2" s="1"/>
  <c r="I37" i="2"/>
  <c r="H37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BX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AD36" i="2"/>
  <c r="G36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BX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AD35" i="2"/>
  <c r="G35" i="2"/>
  <c r="DP34" i="2"/>
  <c r="DO34" i="2"/>
  <c r="DN34" i="2"/>
  <c r="DM34" i="2"/>
  <c r="DL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 s="1"/>
  <c r="BX34" i="2"/>
  <c r="BW34" i="2" s="1"/>
  <c r="CT34" i="2" s="1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AD34" i="2"/>
  <c r="G34" i="2"/>
  <c r="DO33" i="2"/>
  <c r="DN33" i="2"/>
  <c r="DN140" i="2" s="1"/>
  <c r="DM33" i="2"/>
  <c r="DL33" i="2"/>
  <c r="DK33" i="2"/>
  <c r="DJ33" i="2"/>
  <c r="DI33" i="2"/>
  <c r="DH33" i="2"/>
  <c r="DG33" i="2"/>
  <c r="DF33" i="2"/>
  <c r="DF140" i="2" s="1"/>
  <c r="DE33" i="2"/>
  <c r="DD33" i="2"/>
  <c r="DC33" i="2"/>
  <c r="DB33" i="2"/>
  <c r="DA33" i="2"/>
  <c r="CZ33" i="2"/>
  <c r="CY33" i="2"/>
  <c r="CX33" i="2"/>
  <c r="CW33" i="2"/>
  <c r="CV33" i="2"/>
  <c r="BX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AY33" i="2"/>
  <c r="AB33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V32" i="2"/>
  <c r="BZ32" i="2"/>
  <c r="CW32" i="2" s="1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B32" i="2"/>
  <c r="AY32" i="2"/>
  <c r="AF32" i="2"/>
  <c r="G32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BX31" i="2"/>
  <c r="BW31" i="2" s="1"/>
  <c r="CT31" i="2" s="1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AD31" i="2"/>
  <c r="AC31" i="2"/>
  <c r="AZ31" i="2" s="1"/>
  <c r="G31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V30" i="2"/>
  <c r="BZ30" i="2"/>
  <c r="CW30" i="2" s="1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B30" i="2"/>
  <c r="AY30" i="2"/>
  <c r="BV30" i="2" s="1"/>
  <c r="AF30" i="2"/>
  <c r="AD30" i="2" s="1"/>
  <c r="G30" i="2"/>
  <c r="DP29" i="2"/>
  <c r="DO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Y29" i="2"/>
  <c r="CX29" i="2"/>
  <c r="CW29" i="2"/>
  <c r="CV29" i="2"/>
  <c r="BX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AD29" i="2"/>
  <c r="G29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X28" i="2"/>
  <c r="CW28" i="2"/>
  <c r="CV28" i="2"/>
  <c r="BX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AZ28" i="2"/>
  <c r="G28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DA27" i="2"/>
  <c r="CZ27" i="2"/>
  <c r="CY27" i="2"/>
  <c r="CU27" i="2" s="1"/>
  <c r="CX27" i="2"/>
  <c r="CW27" i="2"/>
  <c r="CV27" i="2"/>
  <c r="BX27" i="2"/>
  <c r="BW27" i="2"/>
  <c r="CT27" i="2" s="1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AD27" i="2"/>
  <c r="AC27" i="2" s="1"/>
  <c r="AZ27" i="2" s="1"/>
  <c r="G27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V26" i="2"/>
  <c r="BZ26" i="2"/>
  <c r="CW26" i="2" s="1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B26" i="2"/>
  <c r="AY26" i="2"/>
  <c r="BV26" i="2" s="1"/>
  <c r="AF26" i="2"/>
  <c r="AB26" i="2"/>
  <c r="G26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W25" i="2"/>
  <c r="CV25" i="2"/>
  <c r="BX25" i="2"/>
  <c r="BW25" i="2"/>
  <c r="CT25" i="2" s="1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AD25" i="2"/>
  <c r="G25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DA24" i="2"/>
  <c r="CZ24" i="2"/>
  <c r="CY24" i="2"/>
  <c r="CX24" i="2"/>
  <c r="CV24" i="2"/>
  <c r="CS24" i="2"/>
  <c r="BZ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B24" i="2"/>
  <c r="AY24" i="2"/>
  <c r="AF24" i="2"/>
  <c r="BC24" i="2" s="1"/>
  <c r="AB24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BX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AD23" i="2"/>
  <c r="AC23" i="2"/>
  <c r="AZ23" i="2" s="1"/>
  <c r="G23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DB22" i="2"/>
  <c r="DA22" i="2"/>
  <c r="CZ22" i="2"/>
  <c r="CY22" i="2"/>
  <c r="CX22" i="2"/>
  <c r="CW22" i="2"/>
  <c r="CV22" i="2"/>
  <c r="BX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AD22" i="2"/>
  <c r="G22" i="2"/>
  <c r="AC22" i="2" s="1"/>
  <c r="AZ22" i="2" s="1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V21" i="2"/>
  <c r="BZ21" i="2"/>
  <c r="BX21" i="2" s="1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B21" i="2"/>
  <c r="AF21" i="2"/>
  <c r="G21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DB20" i="2"/>
  <c r="DA20" i="2"/>
  <c r="CZ20" i="2"/>
  <c r="CY20" i="2"/>
  <c r="CX20" i="2"/>
  <c r="CW20" i="2"/>
  <c r="CV20" i="2"/>
  <c r="BX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AD20" i="2"/>
  <c r="AC20" i="2" s="1"/>
  <c r="AZ20" i="2" s="1"/>
  <c r="G20" i="2"/>
  <c r="BW20" i="2" s="1"/>
  <c r="CT20" i="2" s="1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DA19" i="2"/>
  <c r="CZ19" i="2"/>
  <c r="CY19" i="2"/>
  <c r="CX19" i="2"/>
  <c r="CV19" i="2"/>
  <c r="BZ19" i="2"/>
  <c r="BX19" i="2" s="1"/>
  <c r="BW19" i="2" s="1"/>
  <c r="CT19" i="2" s="1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B19" i="2"/>
  <c r="AF19" i="2"/>
  <c r="G19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BX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AY18" i="2"/>
  <c r="BV18" i="2" s="1"/>
  <c r="AD18" i="2"/>
  <c r="G18" i="2"/>
  <c r="DP17" i="2"/>
  <c r="DO17" i="2"/>
  <c r="DN17" i="2"/>
  <c r="DM17" i="2"/>
  <c r="DL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BX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D17" i="2"/>
  <c r="G17" i="2"/>
  <c r="DP16" i="2"/>
  <c r="DO16" i="2"/>
  <c r="DN16" i="2"/>
  <c r="DM16" i="2"/>
  <c r="DL16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BX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 s="1"/>
  <c r="AD16" i="2"/>
  <c r="AC16" i="2" s="1"/>
  <c r="AZ16" i="2" s="1"/>
  <c r="G16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BX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AY15" i="2"/>
  <c r="AB15" i="2"/>
  <c r="AB142" i="2" s="1"/>
  <c r="DP14" i="2"/>
  <c r="DO14" i="2"/>
  <c r="DN14" i="2"/>
  <c r="DN142" i="2" s="1"/>
  <c r="DM14" i="2"/>
  <c r="DL14" i="2"/>
  <c r="DK14" i="2"/>
  <c r="DJ14" i="2"/>
  <c r="DI14" i="2"/>
  <c r="DH14" i="2"/>
  <c r="DG14" i="2"/>
  <c r="DF14" i="2"/>
  <c r="DF142" i="2" s="1"/>
  <c r="DE14" i="2"/>
  <c r="DD14" i="2"/>
  <c r="DC14" i="2"/>
  <c r="DB14" i="2"/>
  <c r="DA14" i="2"/>
  <c r="CZ14" i="2"/>
  <c r="CY14" i="2"/>
  <c r="CX14" i="2"/>
  <c r="CX142" i="2" s="1"/>
  <c r="CV14" i="2"/>
  <c r="BZ14" i="2"/>
  <c r="BX14" i="2" s="1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B14" i="2"/>
  <c r="AF14" i="2"/>
  <c r="BC14" i="2" s="1"/>
  <c r="G14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Y13" i="2"/>
  <c r="CX13" i="2"/>
  <c r="CW13" i="2"/>
  <c r="CV13" i="2"/>
  <c r="BX13" i="2"/>
  <c r="BW13" i="2" s="1"/>
  <c r="CT13" i="2" s="1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AD13" i="2"/>
  <c r="G13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Y12" i="2"/>
  <c r="CX12" i="2"/>
  <c r="CW12" i="2"/>
  <c r="CV12" i="2"/>
  <c r="BX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AD12" i="2"/>
  <c r="G12" i="2"/>
  <c r="DP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BX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AD11" i="2"/>
  <c r="G11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BX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AY10" i="2"/>
  <c r="AD10" i="2" s="1"/>
  <c r="AB10" i="2"/>
  <c r="BV10" i="2" s="1"/>
  <c r="G10" i="2"/>
  <c r="DP9" i="2"/>
  <c r="DO9" i="2"/>
  <c r="DN9" i="2"/>
  <c r="DM9" i="2"/>
  <c r="DL9" i="2"/>
  <c r="DK9" i="2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U9" i="2" s="1"/>
  <c r="BX9" i="2"/>
  <c r="BR9" i="2"/>
  <c r="BQ9" i="2"/>
  <c r="BA9" i="2" s="1"/>
  <c r="AD9" i="2"/>
  <c r="G9" i="2"/>
  <c r="BW9" i="2" s="1"/>
  <c r="CT9" i="2" s="1"/>
  <c r="DP8" i="2"/>
  <c r="DO8" i="2"/>
  <c r="DN8" i="2"/>
  <c r="DM8" i="2"/>
  <c r="DL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N8" i="2"/>
  <c r="BX8" i="2" s="1"/>
  <c r="BW8" i="2" s="1"/>
  <c r="CT8" i="2" s="1"/>
  <c r="BV8" i="2"/>
  <c r="BU8" i="2"/>
  <c r="BT8" i="2"/>
  <c r="BS8" i="2"/>
  <c r="BR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AT8" i="2"/>
  <c r="BQ8" i="2" s="1"/>
  <c r="G8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BX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AD7" i="2"/>
  <c r="G7" i="2"/>
  <c r="DP6" i="2"/>
  <c r="DO6" i="2"/>
  <c r="DN6" i="2"/>
  <c r="DM6" i="2"/>
  <c r="DL6" i="2"/>
  <c r="DK6" i="2"/>
  <c r="DJ6" i="2"/>
  <c r="DI6" i="2"/>
  <c r="DH6" i="2"/>
  <c r="DG6" i="2"/>
  <c r="DF6" i="2"/>
  <c r="DE6" i="2"/>
  <c r="DD6" i="2"/>
  <c r="DC6" i="2"/>
  <c r="DB6" i="2"/>
  <c r="DA6" i="2"/>
  <c r="CZ6" i="2"/>
  <c r="CY6" i="2"/>
  <c r="CX6" i="2"/>
  <c r="CW6" i="2"/>
  <c r="CV6" i="2"/>
  <c r="CV37" i="2" s="1"/>
  <c r="BX6" i="2"/>
  <c r="BW6" i="2" s="1"/>
  <c r="CT6" i="2" s="1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BC6" i="2"/>
  <c r="BB6" i="2"/>
  <c r="AD6" i="2"/>
  <c r="AC6" i="2" s="1"/>
  <c r="AZ6" i="2" s="1"/>
  <c r="G6" i="2"/>
  <c r="DP5" i="2"/>
  <c r="DO5" i="2"/>
  <c r="DN5" i="2"/>
  <c r="DM5" i="2"/>
  <c r="DL5" i="2"/>
  <c r="DK5" i="2"/>
  <c r="DJ5" i="2"/>
  <c r="DI5" i="2"/>
  <c r="DH5" i="2"/>
  <c r="DG5" i="2"/>
  <c r="DF5" i="2"/>
  <c r="DE5" i="2"/>
  <c r="DD5" i="2"/>
  <c r="DC5" i="2"/>
  <c r="DB5" i="2"/>
  <c r="DA5" i="2"/>
  <c r="CZ5" i="2"/>
  <c r="CY5" i="2"/>
  <c r="CX5" i="2"/>
  <c r="CW5" i="2"/>
  <c r="CV5" i="2"/>
  <c r="CT5" i="2"/>
  <c r="BX5" i="2"/>
  <c r="BW5" i="2" s="1"/>
  <c r="BV5" i="2"/>
  <c r="BU5" i="2"/>
  <c r="BT5" i="2"/>
  <c r="BS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C5" i="2"/>
  <c r="BB5" i="2"/>
  <c r="AD5" i="2"/>
  <c r="AC5" i="2" s="1"/>
  <c r="AZ5" i="2" s="1"/>
  <c r="G5" i="2"/>
  <c r="DO4" i="2"/>
  <c r="DN4" i="2"/>
  <c r="DM4" i="2"/>
  <c r="DL4" i="2"/>
  <c r="DJ4" i="2"/>
  <c r="DI4" i="2"/>
  <c r="DH4" i="2"/>
  <c r="DG4" i="2"/>
  <c r="DF4" i="2"/>
  <c r="DE4" i="2"/>
  <c r="DD4" i="2"/>
  <c r="DC4" i="2"/>
  <c r="DB4" i="2"/>
  <c r="DA4" i="2"/>
  <c r="CZ4" i="2"/>
  <c r="CY4" i="2"/>
  <c r="CX4" i="2"/>
  <c r="CW4" i="2"/>
  <c r="CV4" i="2"/>
  <c r="CN4" i="2"/>
  <c r="BX4" i="2"/>
  <c r="BU4" i="2"/>
  <c r="BT4" i="2"/>
  <c r="BS4" i="2"/>
  <c r="BR4" i="2"/>
  <c r="BP4" i="2"/>
  <c r="BO4" i="2"/>
  <c r="BN4" i="2"/>
  <c r="BM4" i="2"/>
  <c r="BM37" i="2" s="1"/>
  <c r="BL4" i="2"/>
  <c r="BK4" i="2"/>
  <c r="BJ4" i="2"/>
  <c r="BI4" i="2"/>
  <c r="BH4" i="2"/>
  <c r="BG4" i="2"/>
  <c r="BF4" i="2"/>
  <c r="BE4" i="2"/>
  <c r="BD4" i="2"/>
  <c r="BC4" i="2"/>
  <c r="BB4" i="2"/>
  <c r="AY4" i="2"/>
  <c r="AT4" i="2"/>
  <c r="BQ4" i="2" s="1"/>
  <c r="AD4" i="2"/>
  <c r="AB4" i="2"/>
  <c r="N146" i="1"/>
  <c r="CX145" i="1"/>
  <c r="CR145" i="1"/>
  <c r="CQ145" i="1"/>
  <c r="CP145" i="1"/>
  <c r="CO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Y145" i="1"/>
  <c r="AX145" i="1"/>
  <c r="AW145" i="1"/>
  <c r="AV145" i="1"/>
  <c r="AU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E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CR144" i="1"/>
  <c r="CQ144" i="1"/>
  <c r="CP144" i="1"/>
  <c r="CO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Y144" i="1"/>
  <c r="AX144" i="1"/>
  <c r="AW144" i="1"/>
  <c r="AV144" i="1"/>
  <c r="AU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E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CR143" i="1"/>
  <c r="CQ143" i="1"/>
  <c r="CO143" i="1"/>
  <c r="CL143" i="1"/>
  <c r="CK143" i="1"/>
  <c r="CJ143" i="1"/>
  <c r="CI143" i="1"/>
  <c r="CH143" i="1"/>
  <c r="CG143" i="1"/>
  <c r="CF143" i="1"/>
  <c r="CD143" i="1"/>
  <c r="CC143" i="1"/>
  <c r="CB143" i="1"/>
  <c r="CA143" i="1"/>
  <c r="BZ143" i="1"/>
  <c r="BY143" i="1"/>
  <c r="AW143" i="1"/>
  <c r="AU143" i="1"/>
  <c r="AR143" i="1"/>
  <c r="AQ143" i="1"/>
  <c r="AP143" i="1"/>
  <c r="AO143" i="1"/>
  <c r="AN143" i="1"/>
  <c r="AM143" i="1"/>
  <c r="AL143" i="1"/>
  <c r="AJ143" i="1"/>
  <c r="AI143" i="1"/>
  <c r="AH143" i="1"/>
  <c r="AG143" i="1"/>
  <c r="AF143" i="1"/>
  <c r="AE143" i="1"/>
  <c r="AA143" i="1"/>
  <c r="AA146" i="1" s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CS142" i="1"/>
  <c r="CR142" i="1"/>
  <c r="CR146" i="1" s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Y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E142" i="1"/>
  <c r="Z142" i="1"/>
  <c r="Y142" i="1"/>
  <c r="X142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H142" i="1"/>
  <c r="CR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B141" i="1"/>
  <c r="CA141" i="1"/>
  <c r="BY141" i="1"/>
  <c r="AX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H141" i="1"/>
  <c r="AG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H141" i="1"/>
  <c r="CS140" i="1"/>
  <c r="CR140" i="1"/>
  <c r="CQ140" i="1"/>
  <c r="CP140" i="1"/>
  <c r="CO140" i="1"/>
  <c r="CM140" i="1"/>
  <c r="CL140" i="1"/>
  <c r="CK140" i="1"/>
  <c r="CJ140" i="1"/>
  <c r="CJ146" i="1" s="1"/>
  <c r="CI140" i="1"/>
  <c r="CH140" i="1"/>
  <c r="CG140" i="1"/>
  <c r="CF140" i="1"/>
  <c r="CE140" i="1"/>
  <c r="CD140" i="1"/>
  <c r="CC140" i="1"/>
  <c r="CB140" i="1"/>
  <c r="CB146" i="1" s="1"/>
  <c r="CA140" i="1"/>
  <c r="BY140" i="1"/>
  <c r="AX140" i="1"/>
  <c r="AW140" i="1"/>
  <c r="AV140" i="1"/>
  <c r="AU140" i="1"/>
  <c r="AS140" i="1"/>
  <c r="AR140" i="1"/>
  <c r="AQ140" i="1"/>
  <c r="AP140" i="1"/>
  <c r="AO140" i="1"/>
  <c r="AO146" i="1" s="1"/>
  <c r="AN140" i="1"/>
  <c r="AM140" i="1"/>
  <c r="AL140" i="1"/>
  <c r="AK140" i="1"/>
  <c r="AJ140" i="1"/>
  <c r="AI140" i="1"/>
  <c r="AH140" i="1"/>
  <c r="AG140" i="1"/>
  <c r="AG146" i="1" s="1"/>
  <c r="AE140" i="1"/>
  <c r="Z140" i="1"/>
  <c r="Y140" i="1"/>
  <c r="Y146" i="1" s="1"/>
  <c r="X140" i="1"/>
  <c r="X146" i="1" s="1"/>
  <c r="W140" i="1"/>
  <c r="V140" i="1"/>
  <c r="U140" i="1"/>
  <c r="T140" i="1"/>
  <c r="S140" i="1"/>
  <c r="R140" i="1"/>
  <c r="Q140" i="1"/>
  <c r="Q146" i="1" s="1"/>
  <c r="P140" i="1"/>
  <c r="P146" i="1" s="1"/>
  <c r="O140" i="1"/>
  <c r="N140" i="1"/>
  <c r="M140" i="1"/>
  <c r="L140" i="1"/>
  <c r="K140" i="1"/>
  <c r="J140" i="1"/>
  <c r="I140" i="1"/>
  <c r="H140" i="1"/>
  <c r="H146" i="1" s="1"/>
  <c r="DO139" i="1"/>
  <c r="CS139" i="1"/>
  <c r="CR139" i="1"/>
  <c r="CQ139" i="1"/>
  <c r="CP139" i="1"/>
  <c r="CO139" i="1"/>
  <c r="CN139" i="1"/>
  <c r="CM139" i="1"/>
  <c r="CL139" i="1"/>
  <c r="CL146" i="1" s="1"/>
  <c r="CK139" i="1"/>
  <c r="CJ139" i="1"/>
  <c r="CI139" i="1"/>
  <c r="CI146" i="1" s="1"/>
  <c r="CH139" i="1"/>
  <c r="CH146" i="1" s="1"/>
  <c r="CG139" i="1"/>
  <c r="CF139" i="1"/>
  <c r="CE139" i="1"/>
  <c r="CD139" i="1"/>
  <c r="CD146" i="1" s="1"/>
  <c r="CC139" i="1"/>
  <c r="CB139" i="1"/>
  <c r="CA139" i="1"/>
  <c r="CA146" i="1" s="1"/>
  <c r="BZ139" i="1"/>
  <c r="BY139" i="1"/>
  <c r="BY146" i="1" s="1"/>
  <c r="BI139" i="1"/>
  <c r="AX139" i="1"/>
  <c r="AW139" i="1"/>
  <c r="AV139" i="1"/>
  <c r="AU139" i="1"/>
  <c r="AU146" i="1" s="1"/>
  <c r="AT139" i="1"/>
  <c r="AS139" i="1"/>
  <c r="AR139" i="1"/>
  <c r="AQ139" i="1"/>
  <c r="AQ146" i="1" s="1"/>
  <c r="AP139" i="1"/>
  <c r="AO139" i="1"/>
  <c r="AN139" i="1"/>
  <c r="AM139" i="1"/>
  <c r="AM146" i="1" s="1"/>
  <c r="AL139" i="1"/>
  <c r="AL146" i="1" s="1"/>
  <c r="AJ139" i="1"/>
  <c r="AI139" i="1"/>
  <c r="AH139" i="1"/>
  <c r="AG139" i="1"/>
  <c r="AF139" i="1"/>
  <c r="AE139" i="1"/>
  <c r="Z139" i="1"/>
  <c r="Z146" i="1" s="1"/>
  <c r="Y139" i="1"/>
  <c r="X139" i="1"/>
  <c r="W139" i="1"/>
  <c r="V139" i="1"/>
  <c r="V146" i="1" s="1"/>
  <c r="U139" i="1"/>
  <c r="U146" i="1" s="1"/>
  <c r="T139" i="1"/>
  <c r="T146" i="1" s="1"/>
  <c r="S139" i="1"/>
  <c r="R139" i="1"/>
  <c r="R146" i="1" s="1"/>
  <c r="Q139" i="1"/>
  <c r="P139" i="1"/>
  <c r="O139" i="1"/>
  <c r="N139" i="1"/>
  <c r="M139" i="1"/>
  <c r="M146" i="1" s="1"/>
  <c r="L139" i="1"/>
  <c r="L146" i="1" s="1"/>
  <c r="K139" i="1"/>
  <c r="J139" i="1"/>
  <c r="J146" i="1" s="1"/>
  <c r="I139" i="1"/>
  <c r="H139" i="1"/>
  <c r="AN137" i="1"/>
  <c r="DL135" i="1"/>
  <c r="CS135" i="1"/>
  <c r="CR135" i="1"/>
  <c r="CQ135" i="1"/>
  <c r="CP135" i="1"/>
  <c r="CO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Y135" i="1"/>
  <c r="AX135" i="1"/>
  <c r="AW135" i="1"/>
  <c r="AV135" i="1"/>
  <c r="AU135" i="1"/>
  <c r="AS135" i="1"/>
  <c r="AR135" i="1"/>
  <c r="AQ135" i="1"/>
  <c r="AP135" i="1"/>
  <c r="AO135" i="1"/>
  <c r="AN135" i="1"/>
  <c r="AM135" i="1"/>
  <c r="AL135" i="1"/>
  <c r="AJ135" i="1"/>
  <c r="AI135" i="1"/>
  <c r="AH135" i="1"/>
  <c r="AG135" i="1"/>
  <c r="AE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H135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Y134" i="1"/>
  <c r="CX134" i="1"/>
  <c r="CV134" i="1"/>
  <c r="BX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BB134" i="1"/>
  <c r="AD134" i="1"/>
  <c r="I134" i="1"/>
  <c r="G134" i="1" s="1"/>
  <c r="DR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Y133" i="1"/>
  <c r="CX133" i="1"/>
  <c r="CV133" i="1"/>
  <c r="BZ133" i="1"/>
  <c r="BX133" i="1" s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D135" i="1" s="1"/>
  <c r="BB133" i="1"/>
  <c r="AF133" i="1"/>
  <c r="AD133" i="1" s="1"/>
  <c r="AB133" i="1"/>
  <c r="I133" i="1"/>
  <c r="I135" i="1" s="1"/>
  <c r="G133" i="1"/>
  <c r="DR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Y132" i="1"/>
  <c r="CX132" i="1"/>
  <c r="CW132" i="1"/>
  <c r="BX132" i="1"/>
  <c r="BW132" i="1"/>
  <c r="CT132" i="1" s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AD132" i="1"/>
  <c r="G132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Y131" i="1"/>
  <c r="CX131" i="1"/>
  <c r="CW131" i="1"/>
  <c r="CV131" i="1"/>
  <c r="BX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AD131" i="1"/>
  <c r="AC131" i="1"/>
  <c r="AZ131" i="1" s="1"/>
  <c r="G131" i="1"/>
  <c r="DR131" i="1" s="1"/>
  <c r="DR130" i="1"/>
  <c r="DP130" i="1"/>
  <c r="DO130" i="1"/>
  <c r="DN130" i="1"/>
  <c r="DM130" i="1"/>
  <c r="DL130" i="1"/>
  <c r="DK130" i="1"/>
  <c r="CU130" i="1" s="1"/>
  <c r="DJ130" i="1"/>
  <c r="DI130" i="1"/>
  <c r="DH130" i="1"/>
  <c r="DG130" i="1"/>
  <c r="DF130" i="1"/>
  <c r="DE130" i="1"/>
  <c r="DD130" i="1"/>
  <c r="DC130" i="1"/>
  <c r="DB130" i="1"/>
  <c r="DA130" i="1"/>
  <c r="CZ130" i="1"/>
  <c r="CY130" i="1"/>
  <c r="CX130" i="1"/>
  <c r="CW130" i="1"/>
  <c r="CV130" i="1"/>
  <c r="BX130" i="1"/>
  <c r="BW130" i="1" s="1"/>
  <c r="CT130" i="1" s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 s="1"/>
  <c r="DS130" i="1" s="1"/>
  <c r="AD130" i="1"/>
  <c r="G130" i="1"/>
  <c r="AC130" i="1" s="1"/>
  <c r="AZ130" i="1" s="1"/>
  <c r="DR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DA129" i="1"/>
  <c r="CU129" i="1" s="1"/>
  <c r="CZ129" i="1"/>
  <c r="CY129" i="1"/>
  <c r="CX129" i="1"/>
  <c r="CV129" i="1"/>
  <c r="BZ129" i="1"/>
  <c r="CW129" i="1" s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E129" i="1"/>
  <c r="BD129" i="1"/>
  <c r="BC129" i="1"/>
  <c r="BA129" i="1" s="1"/>
  <c r="DS129" i="1" s="1"/>
  <c r="BB129" i="1"/>
  <c r="AF129" i="1"/>
  <c r="AD129" i="1" s="1"/>
  <c r="AC129" i="1" s="1"/>
  <c r="AZ129" i="1" s="1"/>
  <c r="G129" i="1"/>
  <c r="DR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Y128" i="1"/>
  <c r="CX128" i="1"/>
  <c r="CV128" i="1"/>
  <c r="BZ128" i="1"/>
  <c r="CW128" i="1" s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B128" i="1"/>
  <c r="AF128" i="1"/>
  <c r="G128" i="1"/>
  <c r="DR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Y127" i="1"/>
  <c r="CX127" i="1"/>
  <c r="CV127" i="1"/>
  <c r="BZ127" i="1"/>
  <c r="BX127" i="1" s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BB127" i="1"/>
  <c r="AF127" i="1"/>
  <c r="G127" i="1"/>
  <c r="DR126" i="1"/>
  <c r="DP126" i="1"/>
  <c r="DO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DA126" i="1"/>
  <c r="CZ126" i="1"/>
  <c r="CY126" i="1"/>
  <c r="CX126" i="1"/>
  <c r="CW126" i="1"/>
  <c r="CV126" i="1"/>
  <c r="BX126" i="1"/>
  <c r="BW126" i="1"/>
  <c r="CT126" i="1" s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E126" i="1"/>
  <c r="BD126" i="1"/>
  <c r="BC126" i="1"/>
  <c r="BB126" i="1"/>
  <c r="AD126" i="1"/>
  <c r="G126" i="1"/>
  <c r="DR125" i="1"/>
  <c r="DP125" i="1"/>
  <c r="DO125" i="1"/>
  <c r="DN125" i="1"/>
  <c r="DM125" i="1"/>
  <c r="DL125" i="1"/>
  <c r="DJ125" i="1"/>
  <c r="DI125" i="1"/>
  <c r="DH125" i="1"/>
  <c r="DG125" i="1"/>
  <c r="DF125" i="1"/>
  <c r="DE125" i="1"/>
  <c r="DD125" i="1"/>
  <c r="DC125" i="1"/>
  <c r="DB125" i="1"/>
  <c r="DA125" i="1"/>
  <c r="CZ125" i="1"/>
  <c r="CY125" i="1"/>
  <c r="CX125" i="1"/>
  <c r="CV125" i="1"/>
  <c r="CN125" i="1"/>
  <c r="DK125" i="1" s="1"/>
  <c r="BZ125" i="1"/>
  <c r="BZ140" i="1" s="1"/>
  <c r="BV125" i="1"/>
  <c r="BU125" i="1"/>
  <c r="BT125" i="1"/>
  <c r="BS125" i="1"/>
  <c r="BR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B125" i="1"/>
  <c r="AT125" i="1"/>
  <c r="AT135" i="1" s="1"/>
  <c r="AF125" i="1"/>
  <c r="AF140" i="1" s="1"/>
  <c r="G125" i="1"/>
  <c r="DO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Y124" i="1"/>
  <c r="CX124" i="1"/>
  <c r="CW124" i="1"/>
  <c r="CV124" i="1"/>
  <c r="BX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AY124" i="1"/>
  <c r="AD124" i="1" s="1"/>
  <c r="AC124" i="1" s="1"/>
  <c r="AZ124" i="1" s="1"/>
  <c r="AB124" i="1"/>
  <c r="DP124" i="1" s="1"/>
  <c r="G124" i="1"/>
  <c r="DO123" i="1"/>
  <c r="DN123" i="1"/>
  <c r="DM123" i="1"/>
  <c r="DL123" i="1"/>
  <c r="DK123" i="1"/>
  <c r="DJ123" i="1"/>
  <c r="DI123" i="1"/>
  <c r="DH123" i="1"/>
  <c r="DG123" i="1"/>
  <c r="DF123" i="1"/>
  <c r="DE123" i="1"/>
  <c r="DD123" i="1"/>
  <c r="DC123" i="1"/>
  <c r="DB123" i="1"/>
  <c r="DA123" i="1"/>
  <c r="CZ123" i="1"/>
  <c r="CY123" i="1"/>
  <c r="CX123" i="1"/>
  <c r="CW123" i="1"/>
  <c r="CV123" i="1"/>
  <c r="BX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AY123" i="1"/>
  <c r="AB123" i="1"/>
  <c r="DP123" i="1" s="1"/>
  <c r="G123" i="1"/>
  <c r="DP122" i="1"/>
  <c r="DO122" i="1"/>
  <c r="DN122" i="1"/>
  <c r="DM122" i="1"/>
  <c r="DL122" i="1"/>
  <c r="DK122" i="1"/>
  <c r="DJ122" i="1"/>
  <c r="DI122" i="1"/>
  <c r="DH122" i="1"/>
  <c r="DG122" i="1"/>
  <c r="DF122" i="1"/>
  <c r="DE122" i="1"/>
  <c r="DD122" i="1"/>
  <c r="DC122" i="1"/>
  <c r="DB122" i="1"/>
  <c r="DA122" i="1"/>
  <c r="CZ122" i="1"/>
  <c r="CY122" i="1"/>
  <c r="CX122" i="1"/>
  <c r="CW122" i="1"/>
  <c r="CV122" i="1"/>
  <c r="BX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AY122" i="1"/>
  <c r="AB122" i="1"/>
  <c r="G122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/>
  <c r="DD121" i="1"/>
  <c r="DC121" i="1"/>
  <c r="DB121" i="1"/>
  <c r="DA121" i="1"/>
  <c r="CZ121" i="1"/>
  <c r="CY121" i="1"/>
  <c r="CX121" i="1"/>
  <c r="CW121" i="1"/>
  <c r="CV121" i="1"/>
  <c r="BX121" i="1"/>
  <c r="BW121" i="1"/>
  <c r="CT121" i="1" s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AY121" i="1"/>
  <c r="AB121" i="1"/>
  <c r="G121" i="1"/>
  <c r="DR121" i="1" s="1"/>
  <c r="DP120" i="1"/>
  <c r="DO120" i="1"/>
  <c r="DN120" i="1"/>
  <c r="DM120" i="1"/>
  <c r="DM139" i="1" s="1"/>
  <c r="DL120" i="1"/>
  <c r="DK120" i="1"/>
  <c r="DJ120" i="1"/>
  <c r="DI120" i="1"/>
  <c r="DH120" i="1"/>
  <c r="DG120" i="1"/>
  <c r="DF120" i="1"/>
  <c r="DE120" i="1"/>
  <c r="DE139" i="1" s="1"/>
  <c r="DD120" i="1"/>
  <c r="DD135" i="1" s="1"/>
  <c r="DC120" i="1"/>
  <c r="DB120" i="1"/>
  <c r="DA120" i="1"/>
  <c r="CZ120" i="1"/>
  <c r="CY120" i="1"/>
  <c r="CX120" i="1"/>
  <c r="CW120" i="1"/>
  <c r="CV120" i="1"/>
  <c r="BX120" i="1"/>
  <c r="BU120" i="1"/>
  <c r="BT120" i="1"/>
  <c r="BS120" i="1"/>
  <c r="BS135" i="1" s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D139" i="1" s="1"/>
  <c r="BC120" i="1"/>
  <c r="BB120" i="1"/>
  <c r="AY120" i="1"/>
  <c r="AB120" i="1"/>
  <c r="G120" i="1"/>
  <c r="DP119" i="1"/>
  <c r="DO119" i="1"/>
  <c r="DN119" i="1"/>
  <c r="DM119" i="1"/>
  <c r="DL119" i="1"/>
  <c r="DK119" i="1"/>
  <c r="DK139" i="1" s="1"/>
  <c r="DJ119" i="1"/>
  <c r="DJ139" i="1" s="1"/>
  <c r="DI119" i="1"/>
  <c r="DI139" i="1" s="1"/>
  <c r="DH119" i="1"/>
  <c r="DH139" i="1" s="1"/>
  <c r="DG119" i="1"/>
  <c r="DG139" i="1" s="1"/>
  <c r="DF119" i="1"/>
  <c r="DE119" i="1"/>
  <c r="DD119" i="1"/>
  <c r="DC119" i="1"/>
  <c r="DC139" i="1" s="1"/>
  <c r="DB119" i="1"/>
  <c r="DB139" i="1" s="1"/>
  <c r="DA119" i="1"/>
  <c r="DA139" i="1" s="1"/>
  <c r="CZ119" i="1"/>
  <c r="CY119" i="1"/>
  <c r="CY139" i="1" s="1"/>
  <c r="CW119" i="1"/>
  <c r="CV119" i="1"/>
  <c r="BX119" i="1"/>
  <c r="BV119" i="1"/>
  <c r="BU119" i="1"/>
  <c r="BU139" i="1" s="1"/>
  <c r="BT119" i="1"/>
  <c r="BT139" i="1" s="1"/>
  <c r="BS119" i="1"/>
  <c r="BR119" i="1"/>
  <c r="BR139" i="1" s="1"/>
  <c r="BQ119" i="1"/>
  <c r="BP119" i="1"/>
  <c r="BP139" i="1" s="1"/>
  <c r="BO119" i="1"/>
  <c r="BN119" i="1"/>
  <c r="BM119" i="1"/>
  <c r="BM139" i="1" s="1"/>
  <c r="BL119" i="1"/>
  <c r="BK119" i="1"/>
  <c r="BJ119" i="1"/>
  <c r="BJ139" i="1" s="1"/>
  <c r="BI119" i="1"/>
  <c r="BG119" i="1"/>
  <c r="BF119" i="1"/>
  <c r="BF139" i="1" s="1"/>
  <c r="BE119" i="1"/>
  <c r="BE139" i="1" s="1"/>
  <c r="BC119" i="1"/>
  <c r="BC139" i="1" s="1"/>
  <c r="BB119" i="1"/>
  <c r="BB139" i="1" s="1"/>
  <c r="AK119" i="1"/>
  <c r="AD119" i="1" s="1"/>
  <c r="AC119" i="1"/>
  <c r="AZ119" i="1" s="1"/>
  <c r="G119" i="1"/>
  <c r="DR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W118" i="1"/>
  <c r="CV118" i="1"/>
  <c r="CT118" i="1"/>
  <c r="BX118" i="1"/>
  <c r="BW118" i="1"/>
  <c r="BV118" i="1"/>
  <c r="BU118" i="1"/>
  <c r="BT118" i="1"/>
  <c r="BS118" i="1"/>
  <c r="BR118" i="1"/>
  <c r="BQ118" i="1"/>
  <c r="BP118" i="1"/>
  <c r="BO118" i="1"/>
  <c r="BO135" i="1" s="1"/>
  <c r="BN118" i="1"/>
  <c r="BM118" i="1"/>
  <c r="BL118" i="1"/>
  <c r="BK118" i="1"/>
  <c r="BJ118" i="1"/>
  <c r="BI118" i="1"/>
  <c r="BI135" i="1" s="1"/>
  <c r="BH118" i="1"/>
  <c r="BG118" i="1"/>
  <c r="BG135" i="1" s="1"/>
  <c r="BF118" i="1"/>
  <c r="BE118" i="1"/>
  <c r="BC118" i="1"/>
  <c r="BB118" i="1"/>
  <c r="AD118" i="1"/>
  <c r="AC118" i="1"/>
  <c r="AZ118" i="1" s="1"/>
  <c r="G118" i="1"/>
  <c r="DC117" i="1"/>
  <c r="DA117" i="1"/>
  <c r="CR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B117" i="1"/>
  <c r="CA117" i="1"/>
  <c r="BY117" i="1"/>
  <c r="AX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H117" i="1"/>
  <c r="AG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H117" i="1"/>
  <c r="DP116" i="1"/>
  <c r="DO116" i="1"/>
  <c r="DM116" i="1"/>
  <c r="DL116" i="1"/>
  <c r="DK116" i="1"/>
  <c r="DJ116" i="1"/>
  <c r="DI116" i="1"/>
  <c r="DH116" i="1"/>
  <c r="DG116" i="1"/>
  <c r="DF116" i="1"/>
  <c r="DE116" i="1"/>
  <c r="DD116" i="1"/>
  <c r="DC116" i="1"/>
  <c r="DB116" i="1"/>
  <c r="DA116" i="1"/>
  <c r="CZ116" i="1"/>
  <c r="CY116" i="1"/>
  <c r="CW116" i="1"/>
  <c r="CV116" i="1"/>
  <c r="CQ116" i="1"/>
  <c r="BV116" i="1"/>
  <c r="BU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AW116" i="1"/>
  <c r="G116" i="1"/>
  <c r="DR116" i="1" s="1"/>
  <c r="DR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Z115" i="1"/>
  <c r="CY115" i="1"/>
  <c r="CW115" i="1"/>
  <c r="CV115" i="1"/>
  <c r="CQ115" i="1"/>
  <c r="BX115" i="1" s="1"/>
  <c r="BV115" i="1"/>
  <c r="BU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AW115" i="1"/>
  <c r="BT115" i="1" s="1"/>
  <c r="G115" i="1"/>
  <c r="DP114" i="1"/>
  <c r="DO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Y114" i="1"/>
  <c r="CW114" i="1"/>
  <c r="CV114" i="1"/>
  <c r="CQ114" i="1"/>
  <c r="DN114" i="1" s="1"/>
  <c r="BX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AW114" i="1"/>
  <c r="AD114" i="1" s="1"/>
  <c r="G114" i="1"/>
  <c r="DR114" i="1" s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X117" i="1" s="1"/>
  <c r="CW113" i="1"/>
  <c r="CV113" i="1"/>
  <c r="CQ113" i="1"/>
  <c r="BX113" i="1" s="1"/>
  <c r="BW113" i="1" s="1"/>
  <c r="CT113" i="1" s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AW113" i="1"/>
  <c r="AE113" i="1"/>
  <c r="AE141" i="1" s="1"/>
  <c r="AD113" i="1"/>
  <c r="AC113" i="1" s="1"/>
  <c r="AZ113" i="1" s="1"/>
  <c r="G113" i="1"/>
  <c r="DR113" i="1" s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W112" i="1"/>
  <c r="CV112" i="1"/>
  <c r="BX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A112" i="1" s="1"/>
  <c r="BC112" i="1"/>
  <c r="BB112" i="1"/>
  <c r="AD112" i="1"/>
  <c r="DS112" i="1" s="1"/>
  <c r="G112" i="1"/>
  <c r="DT111" i="1"/>
  <c r="DR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W111" i="1"/>
  <c r="CV111" i="1"/>
  <c r="CU111" i="1"/>
  <c r="CT111" i="1"/>
  <c r="BX111" i="1"/>
  <c r="BW111" i="1" s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DS111" i="1" s="1"/>
  <c r="AD111" i="1"/>
  <c r="AC111" i="1"/>
  <c r="AZ111" i="1" s="1"/>
  <c r="G111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W110" i="1"/>
  <c r="CV110" i="1"/>
  <c r="CU110" i="1" s="1"/>
  <c r="DT110" i="1" s="1"/>
  <c r="BX110" i="1"/>
  <c r="BW110" i="1"/>
  <c r="CT110" i="1" s="1"/>
  <c r="BV110" i="1"/>
  <c r="BU110" i="1"/>
  <c r="BT110" i="1"/>
  <c r="BS110" i="1"/>
  <c r="BR110" i="1"/>
  <c r="BQ110" i="1"/>
  <c r="BP110" i="1"/>
  <c r="BO110" i="1"/>
  <c r="BO117" i="1" s="1"/>
  <c r="BN110" i="1"/>
  <c r="BM110" i="1"/>
  <c r="BL110" i="1"/>
  <c r="BK110" i="1"/>
  <c r="BJ110" i="1"/>
  <c r="BI110" i="1"/>
  <c r="BH110" i="1"/>
  <c r="BG110" i="1"/>
  <c r="BG117" i="1" s="1"/>
  <c r="BF110" i="1"/>
  <c r="BE110" i="1"/>
  <c r="BD110" i="1"/>
  <c r="BC110" i="1"/>
  <c r="BB110" i="1"/>
  <c r="AD110" i="1"/>
  <c r="G110" i="1"/>
  <c r="DR110" i="1" s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W109" i="1"/>
  <c r="CU109" i="1" s="1"/>
  <c r="CV109" i="1"/>
  <c r="BX109" i="1"/>
  <c r="BV109" i="1"/>
  <c r="BU109" i="1"/>
  <c r="BT109" i="1"/>
  <c r="BS109" i="1"/>
  <c r="BR109" i="1"/>
  <c r="BR117" i="1" s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AZ109" i="1"/>
  <c r="AD109" i="1"/>
  <c r="AC109" i="1"/>
  <c r="G109" i="1"/>
  <c r="DR109" i="1" s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S108" i="1"/>
  <c r="BU108" i="1"/>
  <c r="BT108" i="1"/>
  <c r="BS108" i="1"/>
  <c r="BR108" i="1"/>
  <c r="BQ108" i="1"/>
  <c r="BQ117" i="1" s="1"/>
  <c r="BP108" i="1"/>
  <c r="BO108" i="1"/>
  <c r="BN108" i="1"/>
  <c r="BM108" i="1"/>
  <c r="BL108" i="1"/>
  <c r="BK108" i="1"/>
  <c r="BJ108" i="1"/>
  <c r="BI108" i="1"/>
  <c r="BI141" i="1" s="1"/>
  <c r="BH108" i="1"/>
  <c r="BG108" i="1"/>
  <c r="BF108" i="1"/>
  <c r="BE108" i="1"/>
  <c r="BD108" i="1"/>
  <c r="BC108" i="1"/>
  <c r="BB108" i="1"/>
  <c r="AY108" i="1"/>
  <c r="AD108" i="1" s="1"/>
  <c r="AB108" i="1"/>
  <c r="G108" i="1"/>
  <c r="DR108" i="1" s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DA107" i="1"/>
  <c r="CY107" i="1"/>
  <c r="CW107" i="1"/>
  <c r="CV107" i="1"/>
  <c r="CC107" i="1"/>
  <c r="CZ107" i="1" s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E107" i="1"/>
  <c r="BD107" i="1"/>
  <c r="BC107" i="1"/>
  <c r="BB107" i="1"/>
  <c r="AY107" i="1"/>
  <c r="AI107" i="1"/>
  <c r="AI141" i="1" s="1"/>
  <c r="G107" i="1"/>
  <c r="DR107" i="1" s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X106" i="1"/>
  <c r="CV106" i="1"/>
  <c r="BZ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B106" i="1"/>
  <c r="AY106" i="1"/>
  <c r="AF106" i="1"/>
  <c r="AF141" i="1" s="1"/>
  <c r="AB106" i="1"/>
  <c r="I106" i="1"/>
  <c r="I141" i="1" s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W105" i="1"/>
  <c r="CU105" i="1" s="1"/>
  <c r="DT105" i="1" s="1"/>
  <c r="CV105" i="1"/>
  <c r="CT105" i="1"/>
  <c r="BT105" i="1"/>
  <c r="BA105" i="1" s="1"/>
  <c r="AD105" i="1"/>
  <c r="AC105" i="1"/>
  <c r="AZ105" i="1" s="1"/>
  <c r="G105" i="1"/>
  <c r="DR105" i="1" s="1"/>
  <c r="DP104" i="1"/>
  <c r="DO104" i="1"/>
  <c r="DM104" i="1"/>
  <c r="DL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W104" i="1"/>
  <c r="CV104" i="1"/>
  <c r="CQ104" i="1"/>
  <c r="BX104" i="1" s="1"/>
  <c r="BV104" i="1"/>
  <c r="BU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E117" i="1" s="1"/>
  <c r="BD104" i="1"/>
  <c r="BC104" i="1"/>
  <c r="BB104" i="1"/>
  <c r="AW104" i="1"/>
  <c r="AD104" i="1" s="1"/>
  <c r="G104" i="1"/>
  <c r="DR104" i="1" s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CU103" i="1" s="1"/>
  <c r="DA103" i="1"/>
  <c r="CZ103" i="1"/>
  <c r="CY103" i="1"/>
  <c r="CW103" i="1"/>
  <c r="CV103" i="1"/>
  <c r="BX103" i="1"/>
  <c r="BV103" i="1"/>
  <c r="BU103" i="1"/>
  <c r="BS103" i="1"/>
  <c r="BR103" i="1"/>
  <c r="BQ103" i="1"/>
  <c r="BP103" i="1"/>
  <c r="BO103" i="1"/>
  <c r="BN103" i="1"/>
  <c r="BM103" i="1"/>
  <c r="BL103" i="1"/>
  <c r="BL117" i="1" s="1"/>
  <c r="BK103" i="1"/>
  <c r="BJ103" i="1"/>
  <c r="BI103" i="1"/>
  <c r="BH103" i="1"/>
  <c r="BG103" i="1"/>
  <c r="BF103" i="1"/>
  <c r="BE103" i="1"/>
  <c r="BD103" i="1"/>
  <c r="BD117" i="1" s="1"/>
  <c r="BC103" i="1"/>
  <c r="BB103" i="1"/>
  <c r="AW103" i="1"/>
  <c r="BT103" i="1" s="1"/>
  <c r="AD103" i="1"/>
  <c r="AC103" i="1" s="1"/>
  <c r="AZ103" i="1" s="1"/>
  <c r="G103" i="1"/>
  <c r="DR103" i="1" s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C141" i="1" s="1"/>
  <c r="DB102" i="1"/>
  <c r="DA102" i="1"/>
  <c r="CZ102" i="1"/>
  <c r="CY102" i="1"/>
  <c r="CW102" i="1"/>
  <c r="CV102" i="1"/>
  <c r="CU102" i="1"/>
  <c r="BX102" i="1"/>
  <c r="BV102" i="1"/>
  <c r="BU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AW102" i="1"/>
  <c r="AD102" i="1"/>
  <c r="G102" i="1"/>
  <c r="DR102" i="1" s="1"/>
  <c r="CR101" i="1"/>
  <c r="CQ101" i="1"/>
  <c r="CP101" i="1"/>
  <c r="CO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Y101" i="1"/>
  <c r="AX101" i="1"/>
  <c r="AW101" i="1"/>
  <c r="AV101" i="1"/>
  <c r="AU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E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U100" i="1" s="1"/>
  <c r="CY100" i="1"/>
  <c r="CW100" i="1"/>
  <c r="CV100" i="1"/>
  <c r="CS100" i="1"/>
  <c r="BX100" i="1" s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AY100" i="1"/>
  <c r="AD100" i="1" s="1"/>
  <c r="AB100" i="1"/>
  <c r="G100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V99" i="1"/>
  <c r="BZ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AY99" i="1"/>
  <c r="BV99" i="1" s="1"/>
  <c r="AF99" i="1"/>
  <c r="AD99" i="1" s="1"/>
  <c r="G99" i="1"/>
  <c r="DR99" i="1" s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W98" i="1"/>
  <c r="CV98" i="1"/>
  <c r="BX98" i="1"/>
  <c r="BQ98" i="1"/>
  <c r="BA98" i="1" s="1"/>
  <c r="AD98" i="1"/>
  <c r="G98" i="1"/>
  <c r="DR98" i="1" s="1"/>
  <c r="DR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U97" i="1" s="1"/>
  <c r="DT97" i="1" s="1"/>
  <c r="CZ97" i="1"/>
  <c r="CY97" i="1"/>
  <c r="CW97" i="1"/>
  <c r="CV97" i="1"/>
  <c r="BX97" i="1"/>
  <c r="BW97" i="1"/>
  <c r="CT97" i="1" s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AD97" i="1"/>
  <c r="G97" i="1"/>
  <c r="DR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W96" i="1"/>
  <c r="CU96" i="1" s="1"/>
  <c r="CV96" i="1"/>
  <c r="BZ96" i="1"/>
  <c r="BX96" i="1" s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B96" i="1"/>
  <c r="AF96" i="1"/>
  <c r="AD96" i="1" s="1"/>
  <c r="AC96" i="1" s="1"/>
  <c r="AZ96" i="1" s="1"/>
  <c r="G96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W95" i="1"/>
  <c r="CV95" i="1"/>
  <c r="BX95" i="1"/>
  <c r="BW95" i="1"/>
  <c r="CT95" i="1" s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A95" i="1" s="1"/>
  <c r="BB95" i="1"/>
  <c r="AD95" i="1"/>
  <c r="G95" i="1"/>
  <c r="DR95" i="1" s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V94" i="1"/>
  <c r="BZ94" i="1"/>
  <c r="BX94" i="1" s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A94" i="1" s="1"/>
  <c r="BB94" i="1"/>
  <c r="AF94" i="1"/>
  <c r="AD94" i="1"/>
  <c r="G94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V93" i="1"/>
  <c r="BZ93" i="1"/>
  <c r="CW93" i="1" s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B93" i="1"/>
  <c r="AF93" i="1"/>
  <c r="AD93" i="1" s="1"/>
  <c r="G93" i="1"/>
  <c r="DR93" i="1" s="1"/>
  <c r="DK92" i="1"/>
  <c r="CU92" i="1" s="1"/>
  <c r="BX92" i="1"/>
  <c r="BQ92" i="1"/>
  <c r="BA92" i="1"/>
  <c r="DS92" i="1" s="1"/>
  <c r="AD92" i="1"/>
  <c r="G92" i="1"/>
  <c r="DR92" i="1" s="1"/>
  <c r="DR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W91" i="1"/>
  <c r="CV91" i="1"/>
  <c r="BX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AD91" i="1"/>
  <c r="G91" i="1"/>
  <c r="DO90" i="1"/>
  <c r="DN90" i="1"/>
  <c r="DM90" i="1"/>
  <c r="DL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V90" i="1"/>
  <c r="CS90" i="1"/>
  <c r="CN90" i="1"/>
  <c r="DK90" i="1" s="1"/>
  <c r="BZ90" i="1"/>
  <c r="CW90" i="1" s="1"/>
  <c r="BV90" i="1"/>
  <c r="BU90" i="1"/>
  <c r="BT90" i="1"/>
  <c r="BS90" i="1"/>
  <c r="BR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B90" i="1"/>
  <c r="AY90" i="1"/>
  <c r="AT90" i="1"/>
  <c r="BQ90" i="1" s="1"/>
  <c r="AF90" i="1"/>
  <c r="BC90" i="1" s="1"/>
  <c r="AB90" i="1"/>
  <c r="G90" i="1"/>
  <c r="DR90" i="1" s="1"/>
  <c r="DR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W89" i="1"/>
  <c r="CV89" i="1"/>
  <c r="BX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AD89" i="1"/>
  <c r="AC89" i="1" s="1"/>
  <c r="AZ89" i="1" s="1"/>
  <c r="G89" i="1"/>
  <c r="DT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W88" i="1"/>
  <c r="CV88" i="1"/>
  <c r="CU88" i="1" s="1"/>
  <c r="BX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A88" i="1" s="1"/>
  <c r="BC88" i="1"/>
  <c r="BB88" i="1"/>
  <c r="AD88" i="1"/>
  <c r="G88" i="1"/>
  <c r="DP87" i="1"/>
  <c r="DO87" i="1"/>
  <c r="DN87" i="1"/>
  <c r="DM87" i="1"/>
  <c r="DL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W87" i="1"/>
  <c r="CV87" i="1"/>
  <c r="CN87" i="1"/>
  <c r="BV87" i="1"/>
  <c r="BU87" i="1"/>
  <c r="BT87" i="1"/>
  <c r="BS87" i="1"/>
  <c r="BR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AT87" i="1"/>
  <c r="G87" i="1"/>
  <c r="DR87" i="1" s="1"/>
  <c r="DR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W86" i="1"/>
  <c r="CV86" i="1"/>
  <c r="BX86" i="1"/>
  <c r="BU86" i="1"/>
  <c r="BT86" i="1"/>
  <c r="BS86" i="1"/>
  <c r="BR86" i="1"/>
  <c r="BQ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AS86" i="1"/>
  <c r="AB86" i="1"/>
  <c r="DP86" i="1" s="1"/>
  <c r="G86" i="1"/>
  <c r="DR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W85" i="1"/>
  <c r="CU85" i="1" s="1"/>
  <c r="CV85" i="1"/>
  <c r="BX85" i="1"/>
  <c r="BW85" i="1"/>
  <c r="CT85" i="1" s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AZ85" i="1"/>
  <c r="AD85" i="1"/>
  <c r="AC85" i="1"/>
  <c r="G85" i="1"/>
  <c r="DP84" i="1"/>
  <c r="DO84" i="1"/>
  <c r="DN84" i="1"/>
  <c r="DM84" i="1"/>
  <c r="DL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W84" i="1"/>
  <c r="CV84" i="1"/>
  <c r="CN84" i="1"/>
  <c r="DK84" i="1" s="1"/>
  <c r="BV84" i="1"/>
  <c r="BU84" i="1"/>
  <c r="BT84" i="1"/>
  <c r="BT101" i="1" s="1"/>
  <c r="BS84" i="1"/>
  <c r="BR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AT84" i="1"/>
  <c r="AD84" i="1" s="1"/>
  <c r="G84" i="1"/>
  <c r="DP83" i="1"/>
  <c r="DO83" i="1"/>
  <c r="DN83" i="1"/>
  <c r="DM83" i="1"/>
  <c r="DL83" i="1"/>
  <c r="DK83" i="1"/>
  <c r="DJ83" i="1"/>
  <c r="DI83" i="1"/>
  <c r="DH83" i="1"/>
  <c r="DG83" i="1"/>
  <c r="DF83" i="1"/>
  <c r="DF101" i="1" s="1"/>
  <c r="DE83" i="1"/>
  <c r="DD83" i="1"/>
  <c r="DC83" i="1"/>
  <c r="DB83" i="1"/>
  <c r="DA83" i="1"/>
  <c r="CZ83" i="1"/>
  <c r="CY83" i="1"/>
  <c r="CW83" i="1"/>
  <c r="CV83" i="1"/>
  <c r="BX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 s="1"/>
  <c r="DS83" i="1" s="1"/>
  <c r="AZ83" i="1"/>
  <c r="G83" i="1"/>
  <c r="DR83" i="1" s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W82" i="1"/>
  <c r="CV82" i="1"/>
  <c r="BX82" i="1"/>
  <c r="BW82" i="1"/>
  <c r="CT82" i="1" s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K101" i="1" s="1"/>
  <c r="BJ82" i="1"/>
  <c r="BI82" i="1"/>
  <c r="BH82" i="1"/>
  <c r="BG82" i="1"/>
  <c r="BF82" i="1"/>
  <c r="BE82" i="1"/>
  <c r="BD82" i="1"/>
  <c r="BC82" i="1"/>
  <c r="BA82" i="1" s="1"/>
  <c r="DS82" i="1" s="1"/>
  <c r="BB82" i="1"/>
  <c r="AZ82" i="1"/>
  <c r="G82" i="1"/>
  <c r="DR82" i="1" s="1"/>
  <c r="DP81" i="1"/>
  <c r="DO81" i="1"/>
  <c r="DN81" i="1"/>
  <c r="DM81" i="1"/>
  <c r="DL81" i="1"/>
  <c r="DK81" i="1"/>
  <c r="DJ81" i="1"/>
  <c r="DJ101" i="1" s="1"/>
  <c r="DI81" i="1"/>
  <c r="DH81" i="1"/>
  <c r="DG81" i="1"/>
  <c r="DF81" i="1"/>
  <c r="DE81" i="1"/>
  <c r="DD81" i="1"/>
  <c r="DC81" i="1"/>
  <c r="DB81" i="1"/>
  <c r="DA81" i="1"/>
  <c r="CZ81" i="1"/>
  <c r="CY81" i="1"/>
  <c r="CW81" i="1"/>
  <c r="CV81" i="1"/>
  <c r="CU81" i="1"/>
  <c r="DT81" i="1" s="1"/>
  <c r="CT81" i="1"/>
  <c r="BX81" i="1"/>
  <c r="BW81" i="1" s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B101" i="1" s="1"/>
  <c r="AY81" i="1"/>
  <c r="BV81" i="1" s="1"/>
  <c r="BA81" i="1" s="1"/>
  <c r="AB81" i="1"/>
  <c r="G81" i="1"/>
  <c r="DR81" i="1" s="1"/>
  <c r="DR80" i="1"/>
  <c r="DP80" i="1"/>
  <c r="DO80" i="1"/>
  <c r="DN80" i="1"/>
  <c r="DM80" i="1"/>
  <c r="DL80" i="1"/>
  <c r="DK80" i="1"/>
  <c r="DJ80" i="1"/>
  <c r="DI80" i="1"/>
  <c r="DI101" i="1" s="1"/>
  <c r="DH80" i="1"/>
  <c r="DG80" i="1"/>
  <c r="DF80" i="1"/>
  <c r="DE80" i="1"/>
  <c r="DD80" i="1"/>
  <c r="DC80" i="1"/>
  <c r="DB80" i="1"/>
  <c r="DA80" i="1"/>
  <c r="CZ80" i="1"/>
  <c r="CY80" i="1"/>
  <c r="CW80" i="1"/>
  <c r="CV80" i="1"/>
  <c r="BX80" i="1"/>
  <c r="BV80" i="1"/>
  <c r="BU80" i="1"/>
  <c r="BU101" i="1" s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A80" i="1" s="1"/>
  <c r="BD80" i="1"/>
  <c r="BC80" i="1"/>
  <c r="BB80" i="1"/>
  <c r="AD80" i="1"/>
  <c r="G80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W79" i="1"/>
  <c r="CV79" i="1"/>
  <c r="CS79" i="1"/>
  <c r="DP79" i="1" s="1"/>
  <c r="BZ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G101" i="1" s="1"/>
  <c r="BF79" i="1"/>
  <c r="BE79" i="1"/>
  <c r="BD79" i="1"/>
  <c r="BB79" i="1"/>
  <c r="AY79" i="1"/>
  <c r="BV79" i="1" s="1"/>
  <c r="AF79" i="1"/>
  <c r="AB79" i="1"/>
  <c r="G79" i="1"/>
  <c r="DR79" i="1" s="1"/>
  <c r="CR78" i="1"/>
  <c r="CQ78" i="1"/>
  <c r="CO78" i="1"/>
  <c r="CL78" i="1"/>
  <c r="CK78" i="1"/>
  <c r="CJ78" i="1"/>
  <c r="CI78" i="1"/>
  <c r="CH78" i="1"/>
  <c r="CG78" i="1"/>
  <c r="CF78" i="1"/>
  <c r="CD78" i="1"/>
  <c r="CC78" i="1"/>
  <c r="CB78" i="1"/>
  <c r="CA78" i="1"/>
  <c r="BZ78" i="1"/>
  <c r="BY78" i="1"/>
  <c r="BT78" i="1"/>
  <c r="AW78" i="1"/>
  <c r="AU78" i="1"/>
  <c r="AR78" i="1"/>
  <c r="AQ78" i="1"/>
  <c r="AP78" i="1"/>
  <c r="AO78" i="1"/>
  <c r="AN78" i="1"/>
  <c r="AM78" i="1"/>
  <c r="AL78" i="1"/>
  <c r="AJ78" i="1"/>
  <c r="AI78" i="1"/>
  <c r="AH78" i="1"/>
  <c r="AG78" i="1"/>
  <c r="AF78" i="1"/>
  <c r="AE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DP77" i="1"/>
  <c r="DO77" i="1"/>
  <c r="DN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P77" i="1"/>
  <c r="BX77" i="1" s="1"/>
  <c r="BV77" i="1"/>
  <c r="BU77" i="1"/>
  <c r="BT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AV77" i="1"/>
  <c r="BS77" i="1" s="1"/>
  <c r="AD77" i="1"/>
  <c r="AB77" i="1"/>
  <c r="G77" i="1"/>
  <c r="DR77" i="1" s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BX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AD76" i="1"/>
  <c r="AB76" i="1"/>
  <c r="DR75" i="1"/>
  <c r="DO75" i="1"/>
  <c r="DN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S75" i="1"/>
  <c r="DP75" i="1" s="1"/>
  <c r="CP75" i="1"/>
  <c r="BU75" i="1"/>
  <c r="BT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AY75" i="1"/>
  <c r="BV75" i="1" s="1"/>
  <c r="AV75" i="1"/>
  <c r="G75" i="1"/>
  <c r="DR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BX74" i="1"/>
  <c r="BW74" i="1"/>
  <c r="CT74" i="1" s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AZ74" i="1"/>
  <c r="AD74" i="1"/>
  <c r="AC74" i="1"/>
  <c r="G74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BX73" i="1"/>
  <c r="BV73" i="1"/>
  <c r="BU73" i="1"/>
  <c r="BT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AV73" i="1"/>
  <c r="BS73" i="1" s="1"/>
  <c r="AD73" i="1"/>
  <c r="AB73" i="1"/>
  <c r="DT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U72" i="1" s="1"/>
  <c r="CV72" i="1"/>
  <c r="BX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AD72" i="1"/>
  <c r="G72" i="1"/>
  <c r="DR72" i="1" s="1"/>
  <c r="DR71" i="1"/>
  <c r="DP71" i="1"/>
  <c r="DO71" i="1"/>
  <c r="DN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P71" i="1"/>
  <c r="BX71" i="1" s="1"/>
  <c r="BW71" i="1" s="1"/>
  <c r="CT71" i="1" s="1"/>
  <c r="BV71" i="1"/>
  <c r="BU71" i="1"/>
  <c r="BT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AV71" i="1"/>
  <c r="AD71" i="1" s="1"/>
  <c r="G71" i="1"/>
  <c r="DR70" i="1"/>
  <c r="DP70" i="1"/>
  <c r="DO70" i="1"/>
  <c r="DN70" i="1"/>
  <c r="DL70" i="1"/>
  <c r="DK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P70" i="1"/>
  <c r="CM70" i="1"/>
  <c r="CM143" i="1" s="1"/>
  <c r="BV70" i="1"/>
  <c r="BU70" i="1"/>
  <c r="BT70" i="1"/>
  <c r="BR70" i="1"/>
  <c r="BQ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AV70" i="1"/>
  <c r="BS70" i="1" s="1"/>
  <c r="AS70" i="1"/>
  <c r="AD70" i="1"/>
  <c r="AC70" i="1"/>
  <c r="AZ70" i="1" s="1"/>
  <c r="G70" i="1"/>
  <c r="DR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A69" i="1"/>
  <c r="CZ69" i="1"/>
  <c r="CY69" i="1"/>
  <c r="CX69" i="1"/>
  <c r="CW69" i="1"/>
  <c r="CV69" i="1"/>
  <c r="CE69" i="1"/>
  <c r="DB69" i="1" s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G69" i="1"/>
  <c r="BF69" i="1"/>
  <c r="BE69" i="1"/>
  <c r="BD69" i="1"/>
  <c r="BC69" i="1"/>
  <c r="BB69" i="1"/>
  <c r="AK69" i="1"/>
  <c r="BH69" i="1" s="1"/>
  <c r="G69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U68" i="1" s="1"/>
  <c r="DT68" i="1" s="1"/>
  <c r="CV68" i="1"/>
  <c r="BX68" i="1"/>
  <c r="BW68" i="1" s="1"/>
  <c r="CT68" i="1" s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 s="1"/>
  <c r="AD68" i="1"/>
  <c r="DS68" i="1" s="1"/>
  <c r="G68" i="1"/>
  <c r="DR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U67" i="1" s="1"/>
  <c r="CV67" i="1"/>
  <c r="BX67" i="1"/>
  <c r="BW67" i="1" s="1"/>
  <c r="CT67" i="1" s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 s="1"/>
  <c r="AZ67" i="1"/>
  <c r="AD67" i="1"/>
  <c r="AC67" i="1"/>
  <c r="G67" i="1"/>
  <c r="DR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U66" i="1" s="1"/>
  <c r="CX66" i="1"/>
  <c r="CW66" i="1"/>
  <c r="CV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 s="1"/>
  <c r="DS66" i="1" s="1"/>
  <c r="AD66" i="1"/>
  <c r="AC66" i="1"/>
  <c r="AZ66" i="1" s="1"/>
  <c r="G66" i="1"/>
  <c r="DR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BX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AD65" i="1"/>
  <c r="G65" i="1"/>
  <c r="DR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A64" i="1"/>
  <c r="CZ64" i="1"/>
  <c r="CY64" i="1"/>
  <c r="CX64" i="1"/>
  <c r="CW64" i="1"/>
  <c r="CV64" i="1"/>
  <c r="CE64" i="1"/>
  <c r="DB64" i="1" s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G64" i="1"/>
  <c r="BF64" i="1"/>
  <c r="BE64" i="1"/>
  <c r="BD64" i="1"/>
  <c r="BC64" i="1"/>
  <c r="BB64" i="1"/>
  <c r="AK64" i="1"/>
  <c r="G64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DT63" i="1" s="1"/>
  <c r="BX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AD63" i="1"/>
  <c r="G63" i="1"/>
  <c r="DR63" i="1" s="1"/>
  <c r="DR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CU62" i="1"/>
  <c r="BX62" i="1"/>
  <c r="BW62" i="1" s="1"/>
  <c r="CT62" i="1" s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AZ62" i="1"/>
  <c r="AD62" i="1"/>
  <c r="AC62" i="1"/>
  <c r="G62" i="1"/>
  <c r="DR61" i="1"/>
  <c r="DO61" i="1"/>
  <c r="DN61" i="1"/>
  <c r="DM61" i="1"/>
  <c r="DL61" i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BX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 s="1"/>
  <c r="DS61" i="1" s="1"/>
  <c r="AD61" i="1"/>
  <c r="AC61" i="1"/>
  <c r="AZ61" i="1" s="1"/>
  <c r="AB61" i="1"/>
  <c r="DP61" i="1" s="1"/>
  <c r="G61" i="1"/>
  <c r="DR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BX60" i="1"/>
  <c r="BW60" i="1"/>
  <c r="CT60" i="1" s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G60" i="1"/>
  <c r="BF60" i="1"/>
  <c r="BE60" i="1"/>
  <c r="BD60" i="1"/>
  <c r="BC60" i="1"/>
  <c r="BB60" i="1"/>
  <c r="AK60" i="1"/>
  <c r="AD60" i="1" s="1"/>
  <c r="AC60" i="1" s="1"/>
  <c r="AZ60" i="1" s="1"/>
  <c r="G60" i="1"/>
  <c r="DR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BX59" i="1"/>
  <c r="BU59" i="1"/>
  <c r="BT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AV59" i="1"/>
  <c r="AB59" i="1"/>
  <c r="G59" i="1" s="1"/>
  <c r="BW59" i="1" s="1"/>
  <c r="CT59" i="1" s="1"/>
  <c r="DR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A58" i="1"/>
  <c r="CZ58" i="1"/>
  <c r="CY58" i="1"/>
  <c r="CX58" i="1"/>
  <c r="CW58" i="1"/>
  <c r="CV58" i="1"/>
  <c r="CE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G58" i="1"/>
  <c r="BF58" i="1"/>
  <c r="BE58" i="1"/>
  <c r="BD58" i="1"/>
  <c r="BC58" i="1"/>
  <c r="BB58" i="1"/>
  <c r="AK58" i="1"/>
  <c r="AD58" i="1" s="1"/>
  <c r="AC58" i="1" s="1"/>
  <c r="AZ58" i="1" s="1"/>
  <c r="AB58" i="1"/>
  <c r="BV58" i="1" s="1"/>
  <c r="G58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CV57" i="1"/>
  <c r="BX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A57" i="1" s="1"/>
  <c r="BD57" i="1"/>
  <c r="BC57" i="1"/>
  <c r="BB57" i="1"/>
  <c r="AD57" i="1"/>
  <c r="G57" i="1"/>
  <c r="DR57" i="1" s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BX56" i="1"/>
  <c r="BW56" i="1"/>
  <c r="CT56" i="1" s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A56" i="1" s="1"/>
  <c r="BB56" i="1"/>
  <c r="AD56" i="1"/>
  <c r="G56" i="1"/>
  <c r="DR56" i="1" s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BX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DS55" i="1" s="1"/>
  <c r="AD55" i="1"/>
  <c r="G55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DT54" i="1" s="1"/>
  <c r="CT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 s="1"/>
  <c r="AD54" i="1"/>
  <c r="AC54" i="1" s="1"/>
  <c r="AZ54" i="1" s="1"/>
  <c r="G54" i="1"/>
  <c r="DR54" i="1" s="1"/>
  <c r="DR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BX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A53" i="1" s="1"/>
  <c r="DS53" i="1" s="1"/>
  <c r="BD53" i="1"/>
  <c r="BC53" i="1"/>
  <c r="BB53" i="1"/>
  <c r="AD53" i="1"/>
  <c r="G53" i="1"/>
  <c r="BW53" i="1" s="1"/>
  <c r="CT53" i="1" s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BX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AD52" i="1"/>
  <c r="AC52" i="1"/>
  <c r="AZ52" i="1" s="1"/>
  <c r="G52" i="1"/>
  <c r="DR52" i="1" s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BX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AD51" i="1"/>
  <c r="G51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 s="1"/>
  <c r="DT50" i="1" s="1"/>
  <c r="BX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A50" i="1" s="1"/>
  <c r="BD50" i="1"/>
  <c r="BC50" i="1"/>
  <c r="BB50" i="1"/>
  <c r="AD50" i="1"/>
  <c r="G50" i="1"/>
  <c r="DR50" i="1" s="1"/>
  <c r="DR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BX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D49" i="1"/>
  <c r="AC49" i="1" s="1"/>
  <c r="AZ49" i="1" s="1"/>
  <c r="G49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S48" i="1"/>
  <c r="BX48" i="1"/>
  <c r="BW48" i="1" s="1"/>
  <c r="CT48" i="1" s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AY48" i="1"/>
  <c r="AD48" i="1" s="1"/>
  <c r="AB48" i="1"/>
  <c r="G48" i="1" s="1"/>
  <c r="DR48" i="1" s="1"/>
  <c r="DR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U47" i="1" s="1"/>
  <c r="CV47" i="1"/>
  <c r="BX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AD47" i="1"/>
  <c r="AC47" i="1"/>
  <c r="AZ47" i="1" s="1"/>
  <c r="G47" i="1"/>
  <c r="DR46" i="1"/>
  <c r="DP46" i="1"/>
  <c r="DO46" i="1"/>
  <c r="DN46" i="1"/>
  <c r="DM46" i="1"/>
  <c r="DL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N46" i="1"/>
  <c r="BV46" i="1"/>
  <c r="BT46" i="1"/>
  <c r="BS46" i="1"/>
  <c r="BR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X46" i="1"/>
  <c r="AX143" i="1" s="1"/>
  <c r="AT46" i="1"/>
  <c r="AD46" i="1" s="1"/>
  <c r="G46" i="1"/>
  <c r="DR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BX45" i="1"/>
  <c r="BW45" i="1"/>
  <c r="CT45" i="1" s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AD45" i="1"/>
  <c r="AC45" i="1"/>
  <c r="AZ45" i="1" s="1"/>
  <c r="G45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BX44" i="1"/>
  <c r="BW44" i="1"/>
  <c r="CT44" i="1" s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AY44" i="1"/>
  <c r="AD44" i="1" s="1"/>
  <c r="AB44" i="1"/>
  <c r="G44" i="1" s="1"/>
  <c r="DR44" i="1" s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 s="1"/>
  <c r="BX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A43" i="1" s="1"/>
  <c r="DS43" i="1" s="1"/>
  <c r="BB43" i="1"/>
  <c r="AD43" i="1"/>
  <c r="G43" i="1"/>
  <c r="DR43" i="1" s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U42" i="1" s="1"/>
  <c r="DT42" i="1" s="1"/>
  <c r="CY42" i="1"/>
  <c r="CX42" i="1"/>
  <c r="CW42" i="1"/>
  <c r="CV42" i="1"/>
  <c r="BX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AY42" i="1"/>
  <c r="AB42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CU41" i="1" s="1"/>
  <c r="DA41" i="1"/>
  <c r="CZ41" i="1"/>
  <c r="CY41" i="1"/>
  <c r="CX41" i="1"/>
  <c r="CW41" i="1"/>
  <c r="CV41" i="1"/>
  <c r="CE41" i="1"/>
  <c r="BX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G41" i="1"/>
  <c r="BF41" i="1"/>
  <c r="BE41" i="1"/>
  <c r="BD41" i="1"/>
  <c r="BC41" i="1"/>
  <c r="BB41" i="1"/>
  <c r="AK41" i="1"/>
  <c r="BH41" i="1" s="1"/>
  <c r="G41" i="1"/>
  <c r="DR41" i="1" s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U40" i="1" s="1"/>
  <c r="DT40" i="1" s="1"/>
  <c r="CY40" i="1"/>
  <c r="CX40" i="1"/>
  <c r="CW40" i="1"/>
  <c r="CV40" i="1"/>
  <c r="BX40" i="1"/>
  <c r="BW40" i="1"/>
  <c r="CT40" i="1" s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G40" i="1"/>
  <c r="BF40" i="1"/>
  <c r="BE40" i="1"/>
  <c r="BD40" i="1"/>
  <c r="BC40" i="1"/>
  <c r="BB40" i="1"/>
  <c r="AK40" i="1"/>
  <c r="AB40" i="1"/>
  <c r="G40" i="1"/>
  <c r="DR40" i="1" s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A39" i="1"/>
  <c r="CZ39" i="1"/>
  <c r="CY39" i="1"/>
  <c r="CX39" i="1"/>
  <c r="CW39" i="1"/>
  <c r="CV39" i="1"/>
  <c r="CE39" i="1"/>
  <c r="DB39" i="1" s="1"/>
  <c r="CU39" i="1" s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G39" i="1"/>
  <c r="BF39" i="1"/>
  <c r="BE39" i="1"/>
  <c r="BD39" i="1"/>
  <c r="BC39" i="1"/>
  <c r="BB39" i="1"/>
  <c r="AK39" i="1"/>
  <c r="BH39" i="1" s="1"/>
  <c r="AD39" i="1"/>
  <c r="AC39" i="1" s="1"/>
  <c r="AZ39" i="1" s="1"/>
  <c r="G39" i="1"/>
  <c r="DR39" i="1" s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 s="1"/>
  <c r="BX38" i="1"/>
  <c r="BV38" i="1"/>
  <c r="BU38" i="1"/>
  <c r="BT38" i="1"/>
  <c r="BS38" i="1"/>
  <c r="BR38" i="1"/>
  <c r="BQ38" i="1"/>
  <c r="BP38" i="1"/>
  <c r="BO38" i="1"/>
  <c r="BN38" i="1"/>
  <c r="BM38" i="1"/>
  <c r="BL38" i="1"/>
  <c r="BL78" i="1" s="1"/>
  <c r="BK38" i="1"/>
  <c r="BJ38" i="1"/>
  <c r="BI38" i="1"/>
  <c r="BH38" i="1"/>
  <c r="BG38" i="1"/>
  <c r="BF38" i="1"/>
  <c r="BE38" i="1"/>
  <c r="BD38" i="1"/>
  <c r="BD78" i="1" s="1"/>
  <c r="BC38" i="1"/>
  <c r="BB38" i="1"/>
  <c r="AD38" i="1"/>
  <c r="G38" i="1"/>
  <c r="CR37" i="1"/>
  <c r="CR137" i="1" s="1"/>
  <c r="CR147" i="1" s="1"/>
  <c r="CQ37" i="1"/>
  <c r="CP37" i="1"/>
  <c r="CO37" i="1"/>
  <c r="CM37" i="1"/>
  <c r="CL37" i="1"/>
  <c r="CL137" i="1" s="1"/>
  <c r="CL147" i="1" s="1"/>
  <c r="CK37" i="1"/>
  <c r="CK137" i="1" s="1"/>
  <c r="CJ37" i="1"/>
  <c r="CJ137" i="1" s="1"/>
  <c r="CJ147" i="1" s="1"/>
  <c r="CI37" i="1"/>
  <c r="CI137" i="1" s="1"/>
  <c r="CI147" i="1" s="1"/>
  <c r="CH37" i="1"/>
  <c r="CH137" i="1" s="1"/>
  <c r="CH147" i="1" s="1"/>
  <c r="CG37" i="1"/>
  <c r="CG137" i="1" s="1"/>
  <c r="CF37" i="1"/>
  <c r="CF137" i="1" s="1"/>
  <c r="CE37" i="1"/>
  <c r="CD37" i="1"/>
  <c r="CD137" i="1" s="1"/>
  <c r="CD147" i="1" s="1"/>
  <c r="CC37" i="1"/>
  <c r="CB37" i="1"/>
  <c r="CB137" i="1" s="1"/>
  <c r="CB147" i="1" s="1"/>
  <c r="CA37" i="1"/>
  <c r="BY37" i="1"/>
  <c r="BY137" i="1" s="1"/>
  <c r="BY147" i="1" s="1"/>
  <c r="BP37" i="1"/>
  <c r="BO37" i="1"/>
  <c r="AX37" i="1"/>
  <c r="AW37" i="1"/>
  <c r="AV37" i="1"/>
  <c r="AU37" i="1"/>
  <c r="AU137" i="1" s="1"/>
  <c r="AS37" i="1"/>
  <c r="AR37" i="1"/>
  <c r="AR137" i="1" s="1"/>
  <c r="AQ37" i="1"/>
  <c r="AQ137" i="1" s="1"/>
  <c r="AQ147" i="1" s="1"/>
  <c r="AP37" i="1"/>
  <c r="AP137" i="1" s="1"/>
  <c r="AO37" i="1"/>
  <c r="AO137" i="1" s="1"/>
  <c r="AO147" i="1" s="1"/>
  <c r="AN37" i="1"/>
  <c r="AM37" i="1"/>
  <c r="AM137" i="1" s="1"/>
  <c r="AL37" i="1"/>
  <c r="AL137" i="1" s="1"/>
  <c r="AL147" i="1" s="1"/>
  <c r="AK37" i="1"/>
  <c r="AJ37" i="1"/>
  <c r="AJ137" i="1" s="1"/>
  <c r="AI37" i="1"/>
  <c r="AH37" i="1"/>
  <c r="AH137" i="1" s="1"/>
  <c r="AG37" i="1"/>
  <c r="AG137" i="1" s="1"/>
  <c r="AG147" i="1" s="1"/>
  <c r="AE37" i="1"/>
  <c r="AA37" i="1"/>
  <c r="AA137" i="1" s="1"/>
  <c r="AA147" i="1" s="1"/>
  <c r="Z37" i="1"/>
  <c r="Z137" i="1" s="1"/>
  <c r="Z147" i="1" s="1"/>
  <c r="Y37" i="1"/>
  <c r="Y137" i="1" s="1"/>
  <c r="Y147" i="1" s="1"/>
  <c r="X37" i="1"/>
  <c r="W37" i="1"/>
  <c r="V37" i="1"/>
  <c r="U37" i="1"/>
  <c r="U137" i="1" s="1"/>
  <c r="U147" i="1" s="1"/>
  <c r="T37" i="1"/>
  <c r="T137" i="1" s="1"/>
  <c r="T147" i="1" s="1"/>
  <c r="S37" i="1"/>
  <c r="S137" i="1" s="1"/>
  <c r="R37" i="1"/>
  <c r="R137" i="1" s="1"/>
  <c r="R147" i="1" s="1"/>
  <c r="Q37" i="1"/>
  <c r="Q137" i="1" s="1"/>
  <c r="Q147" i="1" s="1"/>
  <c r="P37" i="1"/>
  <c r="O37" i="1"/>
  <c r="O137" i="1" s="1"/>
  <c r="N37" i="1"/>
  <c r="M37" i="1"/>
  <c r="M137" i="1" s="1"/>
  <c r="M147" i="1" s="1"/>
  <c r="L37" i="1"/>
  <c r="L137" i="1" s="1"/>
  <c r="L147" i="1" s="1"/>
  <c r="K37" i="1"/>
  <c r="K137" i="1" s="1"/>
  <c r="J37" i="1"/>
  <c r="J137" i="1" s="1"/>
  <c r="J147" i="1" s="1"/>
  <c r="I37" i="1"/>
  <c r="H37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U36" i="1" s="1"/>
  <c r="CV36" i="1"/>
  <c r="BX36" i="1"/>
  <c r="DT36" i="1" s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AD36" i="1"/>
  <c r="G36" i="1"/>
  <c r="DT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BX35" i="1"/>
  <c r="BW35" i="1" s="1"/>
  <c r="CT35" i="1" s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AD35" i="1"/>
  <c r="G35" i="1"/>
  <c r="DR35" i="1" s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BX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 s="1"/>
  <c r="DS34" i="1" s="1"/>
  <c r="AD34" i="1"/>
  <c r="G34" i="1"/>
  <c r="DO33" i="1"/>
  <c r="DO140" i="1" s="1"/>
  <c r="DN33" i="1"/>
  <c r="DM33" i="1"/>
  <c r="DM140" i="1" s="1"/>
  <c r="DL33" i="1"/>
  <c r="DL140" i="1" s="1"/>
  <c r="DK33" i="1"/>
  <c r="DJ33" i="1"/>
  <c r="DJ140" i="1" s="1"/>
  <c r="DI33" i="1"/>
  <c r="DI140" i="1" s="1"/>
  <c r="DH33" i="1"/>
  <c r="DH140" i="1" s="1"/>
  <c r="DG33" i="1"/>
  <c r="DG140" i="1" s="1"/>
  <c r="DF33" i="1"/>
  <c r="DE33" i="1"/>
  <c r="DE140" i="1" s="1"/>
  <c r="DD33" i="1"/>
  <c r="DD140" i="1" s="1"/>
  <c r="DC33" i="1"/>
  <c r="DC140" i="1" s="1"/>
  <c r="DB33" i="1"/>
  <c r="DB140" i="1" s="1"/>
  <c r="DA33" i="1"/>
  <c r="DA140" i="1" s="1"/>
  <c r="CZ33" i="1"/>
  <c r="CZ140" i="1" s="1"/>
  <c r="CY33" i="1"/>
  <c r="CY140" i="1" s="1"/>
  <c r="CX33" i="1"/>
  <c r="CW33" i="1"/>
  <c r="CV33" i="1"/>
  <c r="CV140" i="1" s="1"/>
  <c r="BX33" i="1"/>
  <c r="BU33" i="1"/>
  <c r="BU140" i="1" s="1"/>
  <c r="BT33" i="1"/>
  <c r="BT140" i="1" s="1"/>
  <c r="BS33" i="1"/>
  <c r="BS140" i="1" s="1"/>
  <c r="BR33" i="1"/>
  <c r="BR140" i="1" s="1"/>
  <c r="BQ33" i="1"/>
  <c r="BP33" i="1"/>
  <c r="BP140" i="1" s="1"/>
  <c r="BO33" i="1"/>
  <c r="BO140" i="1" s="1"/>
  <c r="BN33" i="1"/>
  <c r="BN140" i="1" s="1"/>
  <c r="BM33" i="1"/>
  <c r="BM140" i="1" s="1"/>
  <c r="BL33" i="1"/>
  <c r="BL140" i="1" s="1"/>
  <c r="BK33" i="1"/>
  <c r="BK140" i="1" s="1"/>
  <c r="BJ33" i="1"/>
  <c r="BJ140" i="1" s="1"/>
  <c r="BI33" i="1"/>
  <c r="BI140" i="1" s="1"/>
  <c r="BH33" i="1"/>
  <c r="BH140" i="1" s="1"/>
  <c r="BG33" i="1"/>
  <c r="BG140" i="1" s="1"/>
  <c r="BF33" i="1"/>
  <c r="BF140" i="1" s="1"/>
  <c r="BE33" i="1"/>
  <c r="BE140" i="1" s="1"/>
  <c r="BD33" i="1"/>
  <c r="BD140" i="1" s="1"/>
  <c r="BC33" i="1"/>
  <c r="BB33" i="1"/>
  <c r="AY33" i="1"/>
  <c r="AD33" i="1" s="1"/>
  <c r="AB33" i="1"/>
  <c r="AB140" i="1" s="1"/>
  <c r="G33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V32" i="1"/>
  <c r="BZ32" i="1"/>
  <c r="BX32" i="1" s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B32" i="1"/>
  <c r="AY32" i="1"/>
  <c r="BV32" i="1" s="1"/>
  <c r="AF32" i="1"/>
  <c r="BC32" i="1" s="1"/>
  <c r="AD32" i="1"/>
  <c r="G32" i="1"/>
  <c r="DR32" i="1" s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 s="1"/>
  <c r="BX31" i="1"/>
  <c r="DT31" i="1" s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A31" i="1" s="1"/>
  <c r="BB31" i="1"/>
  <c r="AD31" i="1"/>
  <c r="DS31" i="1" s="1"/>
  <c r="G31" i="1"/>
  <c r="BW31" i="1" s="1"/>
  <c r="CT31" i="1" s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V30" i="1"/>
  <c r="BZ30" i="1"/>
  <c r="CW30" i="1" s="1"/>
  <c r="CU30" i="1" s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B30" i="1"/>
  <c r="AY30" i="1"/>
  <c r="BV30" i="1" s="1"/>
  <c r="AF30" i="1"/>
  <c r="BC30" i="1" s="1"/>
  <c r="G30" i="1"/>
  <c r="DR30" i="1" s="1"/>
  <c r="DR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 s="1"/>
  <c r="DT29" i="1" s="1"/>
  <c r="BX29" i="1"/>
  <c r="BW29" i="1" s="1"/>
  <c r="CT29" i="1" s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 s="1"/>
  <c r="AD29" i="1"/>
  <c r="DS29" i="1" s="1"/>
  <c r="AC29" i="1"/>
  <c r="AZ29" i="1" s="1"/>
  <c r="G29" i="1"/>
  <c r="DR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U28" i="1" s="1"/>
  <c r="CZ28" i="1"/>
  <c r="CY28" i="1"/>
  <c r="CX28" i="1"/>
  <c r="CW28" i="1"/>
  <c r="CV28" i="1"/>
  <c r="BX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A28" i="1" s="1"/>
  <c r="DS28" i="1" s="1"/>
  <c r="BG28" i="1"/>
  <c r="BF28" i="1"/>
  <c r="BE28" i="1"/>
  <c r="BD28" i="1"/>
  <c r="BC28" i="1"/>
  <c r="BB28" i="1"/>
  <c r="AZ28" i="1"/>
  <c r="G28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U27" i="1" s="1"/>
  <c r="CV27" i="1"/>
  <c r="BX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 s="1"/>
  <c r="DS27" i="1" s="1"/>
  <c r="AD27" i="1"/>
  <c r="G27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V26" i="1"/>
  <c r="BZ26" i="1"/>
  <c r="BX26" i="1" s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B26" i="1"/>
  <c r="AY26" i="1"/>
  <c r="AD26" i="1" s="1"/>
  <c r="AF26" i="1"/>
  <c r="BC26" i="1" s="1"/>
  <c r="AB26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U25" i="1" s="1"/>
  <c r="CV25" i="1"/>
  <c r="BX25" i="1"/>
  <c r="DT25" i="1" s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AD25" i="1"/>
  <c r="G25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V24" i="1"/>
  <c r="CS24" i="1"/>
  <c r="CS144" i="1" s="1"/>
  <c r="BZ24" i="1"/>
  <c r="CW24" i="1" s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B24" i="1"/>
  <c r="AY24" i="1"/>
  <c r="BV24" i="1" s="1"/>
  <c r="AF24" i="1"/>
  <c r="BC24" i="1" s="1"/>
  <c r="AB24" i="1"/>
  <c r="G24" i="1"/>
  <c r="DR24" i="1" s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BX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A23" i="1" s="1"/>
  <c r="BD23" i="1"/>
  <c r="BC23" i="1"/>
  <c r="BB23" i="1"/>
  <c r="AD23" i="1"/>
  <c r="G23" i="1"/>
  <c r="AC23" i="1" s="1"/>
  <c r="AZ23" i="1" s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BX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A22" i="1" s="1"/>
  <c r="BB22" i="1"/>
  <c r="AD22" i="1"/>
  <c r="G22" i="1"/>
  <c r="BW22" i="1" s="1"/>
  <c r="CT22" i="1" s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V21" i="1"/>
  <c r="BZ21" i="1"/>
  <c r="CW21" i="1" s="1"/>
  <c r="CU21" i="1" s="1"/>
  <c r="DT21" i="1" s="1"/>
  <c r="BX21" i="1"/>
  <c r="BW21" i="1" s="1"/>
  <c r="CT21" i="1" s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B21" i="1"/>
  <c r="AF21" i="1"/>
  <c r="BC21" i="1" s="1"/>
  <c r="G21" i="1"/>
  <c r="DR21" i="1" s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U20" i="1" s="1"/>
  <c r="DT20" i="1" s="1"/>
  <c r="DA20" i="1"/>
  <c r="CZ20" i="1"/>
  <c r="CY20" i="1"/>
  <c r="CX20" i="1"/>
  <c r="CW20" i="1"/>
  <c r="CV20" i="1"/>
  <c r="BX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 s="1"/>
  <c r="DS20" i="1" s="1"/>
  <c r="AD20" i="1"/>
  <c r="AC20" i="1" s="1"/>
  <c r="AZ20" i="1" s="1"/>
  <c r="G20" i="1"/>
  <c r="DR20" i="1" s="1"/>
  <c r="DR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V19" i="1"/>
  <c r="BZ19" i="1"/>
  <c r="BX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B19" i="1"/>
  <c r="AF19" i="1"/>
  <c r="BC19" i="1" s="1"/>
  <c r="BA19" i="1" s="1"/>
  <c r="G19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BX18" i="1"/>
  <c r="BW18" i="1"/>
  <c r="CT18" i="1" s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AY18" i="1"/>
  <c r="G18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BX17" i="1"/>
  <c r="BW17" i="1"/>
  <c r="CT17" i="1" s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AD17" i="1"/>
  <c r="AC17" i="1" s="1"/>
  <c r="AZ17" i="1" s="1"/>
  <c r="G17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U16" i="1" s="1"/>
  <c r="CV16" i="1"/>
  <c r="BX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AD16" i="1"/>
  <c r="G16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BX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AY15" i="1"/>
  <c r="AD15" i="1"/>
  <c r="AB15" i="1"/>
  <c r="AB142" i="1" s="1"/>
  <c r="G15" i="1"/>
  <c r="DR15" i="1" s="1"/>
  <c r="DP14" i="1"/>
  <c r="DO14" i="1"/>
  <c r="DN14" i="1"/>
  <c r="DM14" i="1"/>
  <c r="DL14" i="1"/>
  <c r="DL142" i="1" s="1"/>
  <c r="DK14" i="1"/>
  <c r="DK142" i="1" s="1"/>
  <c r="DJ14" i="1"/>
  <c r="DI14" i="1"/>
  <c r="DH14" i="1"/>
  <c r="DG14" i="1"/>
  <c r="DF14" i="1"/>
  <c r="DE14" i="1"/>
  <c r="DD14" i="1"/>
  <c r="DD142" i="1" s="1"/>
  <c r="DC14" i="1"/>
  <c r="DC142" i="1" s="1"/>
  <c r="DB14" i="1"/>
  <c r="DA14" i="1"/>
  <c r="CZ14" i="1"/>
  <c r="CY14" i="1"/>
  <c r="CX14" i="1"/>
  <c r="CW14" i="1"/>
  <c r="CV14" i="1"/>
  <c r="CV142" i="1" s="1"/>
  <c r="BZ14" i="1"/>
  <c r="BZ142" i="1" s="1"/>
  <c r="BV14" i="1"/>
  <c r="BU14" i="1"/>
  <c r="BT14" i="1"/>
  <c r="BS14" i="1"/>
  <c r="BS142" i="1" s="1"/>
  <c r="BR14" i="1"/>
  <c r="BQ14" i="1"/>
  <c r="BP14" i="1"/>
  <c r="BO14" i="1"/>
  <c r="BN14" i="1"/>
  <c r="BM14" i="1"/>
  <c r="BL14" i="1"/>
  <c r="BK14" i="1"/>
  <c r="BK142" i="1" s="1"/>
  <c r="BJ14" i="1"/>
  <c r="BI14" i="1"/>
  <c r="BH14" i="1"/>
  <c r="BG14" i="1"/>
  <c r="BF14" i="1"/>
  <c r="BE14" i="1"/>
  <c r="BD14" i="1"/>
  <c r="BB14" i="1"/>
  <c r="AF14" i="1"/>
  <c r="G14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 s="1"/>
  <c r="DT13" i="1" s="1"/>
  <c r="BX13" i="1"/>
  <c r="BW13" i="1" s="1"/>
  <c r="CT13" i="1" s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AD13" i="1"/>
  <c r="AC13" i="1"/>
  <c r="AZ13" i="1" s="1"/>
  <c r="G13" i="1"/>
  <c r="DR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U12" i="1" s="1"/>
  <c r="CZ12" i="1"/>
  <c r="CY12" i="1"/>
  <c r="CX12" i="1"/>
  <c r="CW12" i="1"/>
  <c r="CV12" i="1"/>
  <c r="BX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A12" i="1" s="1"/>
  <c r="DS12" i="1" s="1"/>
  <c r="BG12" i="1"/>
  <c r="BF12" i="1"/>
  <c r="BE12" i="1"/>
  <c r="BD12" i="1"/>
  <c r="BC12" i="1"/>
  <c r="BB12" i="1"/>
  <c r="AZ12" i="1"/>
  <c r="AD12" i="1"/>
  <c r="AC12" i="1"/>
  <c r="G12" i="1"/>
  <c r="DR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U11" i="1" s="1"/>
  <c r="CX11" i="1"/>
  <c r="CW11" i="1"/>
  <c r="CV11" i="1"/>
  <c r="BX11" i="1"/>
  <c r="BW11" i="1"/>
  <c r="CT11" i="1" s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F37" i="1" s="1"/>
  <c r="BE11" i="1"/>
  <c r="BD11" i="1"/>
  <c r="BC11" i="1"/>
  <c r="BB11" i="1"/>
  <c r="AD11" i="1"/>
  <c r="AC11" i="1"/>
  <c r="AZ11" i="1" s="1"/>
  <c r="G11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BX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AY10" i="1"/>
  <c r="AD10" i="1" s="1"/>
  <c r="AB10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U9" i="1" s="1"/>
  <c r="CV9" i="1"/>
  <c r="BX9" i="1"/>
  <c r="DT9" i="1" s="1"/>
  <c r="BR9" i="1"/>
  <c r="BQ9" i="1"/>
  <c r="BA9" i="1" s="1"/>
  <c r="AD9" i="1"/>
  <c r="G9" i="1"/>
  <c r="DR9" i="1" s="1"/>
  <c r="DR8" i="1"/>
  <c r="DP8" i="1"/>
  <c r="DO8" i="1"/>
  <c r="DN8" i="1"/>
  <c r="DM8" i="1"/>
  <c r="DL8" i="1"/>
  <c r="DJ8" i="1"/>
  <c r="DI8" i="1"/>
  <c r="DH8" i="1"/>
  <c r="DG8" i="1"/>
  <c r="DF8" i="1"/>
  <c r="DE8" i="1"/>
  <c r="DD8" i="1"/>
  <c r="DC8" i="1"/>
  <c r="DB8" i="1"/>
  <c r="DA8" i="1"/>
  <c r="CZ8" i="1"/>
  <c r="CY8" i="1"/>
  <c r="CX8" i="1"/>
  <c r="CW8" i="1"/>
  <c r="CV8" i="1"/>
  <c r="CN8" i="1"/>
  <c r="DK8" i="1" s="1"/>
  <c r="BV8" i="1"/>
  <c r="BU8" i="1"/>
  <c r="BT8" i="1"/>
  <c r="BS8" i="1"/>
  <c r="BR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AT8" i="1"/>
  <c r="AD8" i="1" s="1"/>
  <c r="AC8" i="1" s="1"/>
  <c r="AZ8" i="1" s="1"/>
  <c r="G8" i="1"/>
  <c r="DR7" i="1"/>
  <c r="DP7" i="1"/>
  <c r="DO7" i="1"/>
  <c r="DN7" i="1"/>
  <c r="DM7" i="1"/>
  <c r="DL7" i="1"/>
  <c r="DK7" i="1"/>
  <c r="DJ7" i="1"/>
  <c r="DI7" i="1"/>
  <c r="DI37" i="1" s="1"/>
  <c r="DH7" i="1"/>
  <c r="DH37" i="1" s="1"/>
  <c r="DG7" i="1"/>
  <c r="DF7" i="1"/>
  <c r="DE7" i="1"/>
  <c r="DD7" i="1"/>
  <c r="DC7" i="1"/>
  <c r="DB7" i="1"/>
  <c r="DA7" i="1"/>
  <c r="CZ7" i="1"/>
  <c r="CY7" i="1"/>
  <c r="CX7" i="1"/>
  <c r="CW7" i="1"/>
  <c r="CV7" i="1"/>
  <c r="BX7" i="1"/>
  <c r="BW7" i="1"/>
  <c r="CT7" i="1" s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A7" i="1" s="1"/>
  <c r="BF7" i="1"/>
  <c r="BE7" i="1"/>
  <c r="BD7" i="1"/>
  <c r="BC7" i="1"/>
  <c r="BB7" i="1"/>
  <c r="AD7" i="1"/>
  <c r="G7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X37" i="1" s="1"/>
  <c r="CW6" i="1"/>
  <c r="CV6" i="1"/>
  <c r="BX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A6" i="1" s="1"/>
  <c r="BD6" i="1"/>
  <c r="BC6" i="1"/>
  <c r="BB6" i="1"/>
  <c r="AD6" i="1"/>
  <c r="G6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CV5" i="1"/>
  <c r="BX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A5" i="1" s="1"/>
  <c r="BB5" i="1"/>
  <c r="AD5" i="1"/>
  <c r="DS5" i="1" s="1"/>
  <c r="G5" i="1"/>
  <c r="BW5" i="1" s="1"/>
  <c r="CT5" i="1" s="1"/>
  <c r="DO4" i="1"/>
  <c r="DN4" i="1"/>
  <c r="DM4" i="1"/>
  <c r="DL4" i="1"/>
  <c r="DJ4" i="1"/>
  <c r="DI4" i="1"/>
  <c r="DH4" i="1"/>
  <c r="DG4" i="1"/>
  <c r="DF4" i="1"/>
  <c r="DE4" i="1"/>
  <c r="DD4" i="1"/>
  <c r="DC4" i="1"/>
  <c r="DB4" i="1"/>
  <c r="DA4" i="1"/>
  <c r="CZ4" i="1"/>
  <c r="CY4" i="1"/>
  <c r="CX4" i="1"/>
  <c r="CW4" i="1"/>
  <c r="CV4" i="1"/>
  <c r="CN4" i="1"/>
  <c r="DK4" i="1" s="1"/>
  <c r="BX4" i="1"/>
  <c r="BU4" i="1"/>
  <c r="BT4" i="1"/>
  <c r="BS4" i="1"/>
  <c r="BR4" i="1"/>
  <c r="BP4" i="1"/>
  <c r="BO4" i="1"/>
  <c r="BN4" i="1"/>
  <c r="BM4" i="1"/>
  <c r="BL4" i="1"/>
  <c r="BK4" i="1"/>
  <c r="BJ4" i="1"/>
  <c r="BI4" i="1"/>
  <c r="BI37" i="1" s="1"/>
  <c r="BH4" i="1"/>
  <c r="BG4" i="1"/>
  <c r="BF4" i="1"/>
  <c r="BE4" i="1"/>
  <c r="BD4" i="1"/>
  <c r="BC4" i="1"/>
  <c r="BB4" i="1"/>
  <c r="AY4" i="1"/>
  <c r="AT4" i="1"/>
  <c r="AB4" i="1"/>
  <c r="G4" i="1"/>
  <c r="BX24" i="1" l="1"/>
  <c r="BW24" i="1" s="1"/>
  <c r="CT24" i="1" s="1"/>
  <c r="AD99" i="2"/>
  <c r="AC99" i="2" s="1"/>
  <c r="AZ99" i="2" s="1"/>
  <c r="BQ8" i="1"/>
  <c r="BA8" i="1" s="1"/>
  <c r="AD24" i="1"/>
  <c r="AC24" i="1" s="1"/>
  <c r="AZ24" i="1" s="1"/>
  <c r="CW140" i="1"/>
  <c r="AD41" i="1"/>
  <c r="AC41" i="1" s="1"/>
  <c r="AZ41" i="1" s="1"/>
  <c r="BX93" i="1"/>
  <c r="BW93" i="1" s="1"/>
  <c r="CT93" i="1" s="1"/>
  <c r="BA99" i="1"/>
  <c r="DS99" i="1" s="1"/>
  <c r="AD115" i="1"/>
  <c r="CU115" i="1"/>
  <c r="DT115" i="1" s="1"/>
  <c r="AD59" i="2"/>
  <c r="AD107" i="2"/>
  <c r="CU115" i="2"/>
  <c r="BX39" i="1"/>
  <c r="DT39" i="1" s="1"/>
  <c r="BX75" i="1"/>
  <c r="BW75" i="1" s="1"/>
  <c r="CT75" i="1" s="1"/>
  <c r="CM78" i="1"/>
  <c r="DN104" i="1"/>
  <c r="BX26" i="2"/>
  <c r="BW26" i="2" s="1"/>
  <c r="CT26" i="2" s="1"/>
  <c r="BX114" i="2"/>
  <c r="CW128" i="2"/>
  <c r="AT144" i="1"/>
  <c r="CN37" i="1"/>
  <c r="CW125" i="1"/>
  <c r="CW21" i="2"/>
  <c r="AF144" i="2"/>
  <c r="BC30" i="2"/>
  <c r="BA30" i="2" s="1"/>
  <c r="AF37" i="1"/>
  <c r="CW32" i="1"/>
  <c r="CU32" i="1" s="1"/>
  <c r="DT32" i="1" s="1"/>
  <c r="DS94" i="1"/>
  <c r="BV48" i="1"/>
  <c r="BA48" i="1" s="1"/>
  <c r="DS48" i="1" s="1"/>
  <c r="BC93" i="1"/>
  <c r="BC106" i="1"/>
  <c r="BC117" i="1" s="1"/>
  <c r="AI146" i="1"/>
  <c r="BC94" i="2"/>
  <c r="BC101" i="2" s="1"/>
  <c r="BX8" i="1"/>
  <c r="BV42" i="1"/>
  <c r="CS143" i="1"/>
  <c r="DM75" i="1"/>
  <c r="CU75" i="1" s="1"/>
  <c r="DT75" i="1" s="1"/>
  <c r="BT104" i="1"/>
  <c r="CW133" i="1"/>
  <c r="CU133" i="1" s="1"/>
  <c r="DT133" i="1" s="1"/>
  <c r="AD40" i="2"/>
  <c r="CS145" i="2"/>
  <c r="BF107" i="2"/>
  <c r="BX115" i="2"/>
  <c r="BX129" i="2"/>
  <c r="DT96" i="1"/>
  <c r="BW96" i="1"/>
  <c r="CT96" i="1" s="1"/>
  <c r="DK140" i="1"/>
  <c r="BA42" i="1"/>
  <c r="BX79" i="1"/>
  <c r="BW79" i="1" s="1"/>
  <c r="CT79" i="1" s="1"/>
  <c r="CU84" i="1"/>
  <c r="BV90" i="2"/>
  <c r="AD21" i="1"/>
  <c r="AC21" i="1" s="1"/>
  <c r="AZ21" i="1" s="1"/>
  <c r="CW26" i="1"/>
  <c r="BA30" i="1"/>
  <c r="CU69" i="1"/>
  <c r="AC71" i="1"/>
  <c r="AZ71" i="1" s="1"/>
  <c r="BV100" i="1"/>
  <c r="AY101" i="1"/>
  <c r="BH119" i="1"/>
  <c r="BH139" i="1" s="1"/>
  <c r="AF142" i="1"/>
  <c r="AD14" i="2"/>
  <c r="AD41" i="2"/>
  <c r="AC41" i="2" s="1"/>
  <c r="AZ41" i="2" s="1"/>
  <c r="BX108" i="2"/>
  <c r="BW108" i="2" s="1"/>
  <c r="CT108" i="2" s="1"/>
  <c r="BX116" i="2"/>
  <c r="BW116" i="2" s="1"/>
  <c r="CT116" i="2" s="1"/>
  <c r="AD127" i="2"/>
  <c r="BA21" i="1"/>
  <c r="AX137" i="1"/>
  <c r="CM137" i="1"/>
  <c r="BA39" i="1"/>
  <c r="DS39" i="1" s="1"/>
  <c r="AX78" i="1"/>
  <c r="BA127" i="2"/>
  <c r="BA100" i="1"/>
  <c r="DS100" i="1" s="1"/>
  <c r="AF117" i="1"/>
  <c r="AK139" i="1"/>
  <c r="BA115" i="1"/>
  <c r="DS115" i="1" s="1"/>
  <c r="AW117" i="1"/>
  <c r="BX139" i="1"/>
  <c r="CW133" i="2"/>
  <c r="CU133" i="2" s="1"/>
  <c r="BH58" i="1"/>
  <c r="BA58" i="1" s="1"/>
  <c r="DS58" i="1" s="1"/>
  <c r="BS71" i="1"/>
  <c r="BA71" i="1" s="1"/>
  <c r="DS71" i="1" s="1"/>
  <c r="DM77" i="1"/>
  <c r="CU77" i="1" s="1"/>
  <c r="DT77" i="1" s="1"/>
  <c r="CS117" i="2"/>
  <c r="AD19" i="1"/>
  <c r="AC19" i="1" s="1"/>
  <c r="AZ19" i="1" s="1"/>
  <c r="BX30" i="1"/>
  <c r="DT30" i="1" s="1"/>
  <c r="CU48" i="1"/>
  <c r="CS78" i="1"/>
  <c r="AD81" i="1"/>
  <c r="AC81" i="1" s="1"/>
  <c r="AZ81" i="1" s="1"/>
  <c r="BX84" i="1"/>
  <c r="BV108" i="1"/>
  <c r="BA108" i="1" s="1"/>
  <c r="DS108" i="1" s="1"/>
  <c r="BX129" i="1"/>
  <c r="BW129" i="1" s="1"/>
  <c r="CT129" i="1" s="1"/>
  <c r="AE146" i="1"/>
  <c r="BX30" i="2"/>
  <c r="BW30" i="2" s="1"/>
  <c r="CT30" i="2" s="1"/>
  <c r="BC14" i="1"/>
  <c r="BC37" i="1" s="1"/>
  <c r="DS8" i="1"/>
  <c r="DS19" i="1"/>
  <c r="AD30" i="1"/>
  <c r="AC30" i="1" s="1"/>
  <c r="AZ30" i="1" s="1"/>
  <c r="BA41" i="1"/>
  <c r="DS41" i="1" s="1"/>
  <c r="AD69" i="1"/>
  <c r="CW94" i="1"/>
  <c r="CU94" i="1" s="1"/>
  <c r="DT94" i="1" s="1"/>
  <c r="DT100" i="1"/>
  <c r="AD106" i="1"/>
  <c r="AI117" i="1"/>
  <c r="AI137" i="1" s="1"/>
  <c r="BX128" i="1"/>
  <c r="AK135" i="1"/>
  <c r="BX41" i="2"/>
  <c r="BW41" i="2" s="1"/>
  <c r="CT41" i="2" s="1"/>
  <c r="AD42" i="2"/>
  <c r="CP78" i="2"/>
  <c r="DM75" i="2"/>
  <c r="CS101" i="2"/>
  <c r="DP108" i="2"/>
  <c r="AC121" i="2"/>
  <c r="AZ121" i="2" s="1"/>
  <c r="BA11" i="2"/>
  <c r="BA14" i="2"/>
  <c r="BV24" i="2"/>
  <c r="BA24" i="2" s="1"/>
  <c r="DP24" i="2"/>
  <c r="BA31" i="2"/>
  <c r="CU31" i="2"/>
  <c r="BI140" i="2"/>
  <c r="BQ140" i="2"/>
  <c r="CX37" i="2"/>
  <c r="DN37" i="2"/>
  <c r="CU10" i="2"/>
  <c r="BW23" i="2"/>
  <c r="CT23" i="2" s="1"/>
  <c r="BX32" i="2"/>
  <c r="BW32" i="2" s="1"/>
  <c r="CT32" i="2" s="1"/>
  <c r="BB140" i="2"/>
  <c r="BJ140" i="2"/>
  <c r="BR140" i="2"/>
  <c r="CY140" i="2"/>
  <c r="DG140" i="2"/>
  <c r="DO140" i="2"/>
  <c r="BA35" i="2"/>
  <c r="AC48" i="2"/>
  <c r="AZ48" i="2" s="1"/>
  <c r="BA49" i="2"/>
  <c r="BA51" i="2"/>
  <c r="CU76" i="2"/>
  <c r="AD79" i="2"/>
  <c r="AC79" i="2" s="1"/>
  <c r="AZ79" i="2" s="1"/>
  <c r="BC79" i="2"/>
  <c r="CU82" i="2"/>
  <c r="BV86" i="2"/>
  <c r="BA86" i="2" s="1"/>
  <c r="DP86" i="2"/>
  <c r="CU86" i="2" s="1"/>
  <c r="BC90" i="2"/>
  <c r="AD90" i="2"/>
  <c r="AC90" i="2" s="1"/>
  <c r="AZ90" i="2" s="1"/>
  <c r="CU116" i="2"/>
  <c r="CU127" i="2"/>
  <c r="BA76" i="2"/>
  <c r="AB37" i="2"/>
  <c r="AB137" i="2" s="1"/>
  <c r="DP4" i="2"/>
  <c r="DP37" i="2" s="1"/>
  <c r="CU12" i="2"/>
  <c r="BW22" i="2"/>
  <c r="CT22" i="2" s="1"/>
  <c r="BA125" i="2"/>
  <c r="AC126" i="2"/>
  <c r="AZ126" i="2" s="1"/>
  <c r="CU25" i="2"/>
  <c r="CU36" i="2"/>
  <c r="CU75" i="2"/>
  <c r="BW16" i="2"/>
  <c r="CT16" i="2" s="1"/>
  <c r="BA25" i="2"/>
  <c r="T147" i="2"/>
  <c r="CU62" i="2"/>
  <c r="CU68" i="2"/>
  <c r="BP70" i="2"/>
  <c r="BA70" i="2" s="1"/>
  <c r="DC145" i="2"/>
  <c r="BA80" i="2"/>
  <c r="BS145" i="2"/>
  <c r="BX96" i="2"/>
  <c r="BW96" i="2" s="1"/>
  <c r="CT96" i="2" s="1"/>
  <c r="CW96" i="2"/>
  <c r="CU96" i="2" s="1"/>
  <c r="AB141" i="2"/>
  <c r="AB117" i="2"/>
  <c r="DP106" i="2"/>
  <c r="AD115" i="2"/>
  <c r="BA118" i="2"/>
  <c r="BY146" i="2"/>
  <c r="CG146" i="2"/>
  <c r="DG37" i="2"/>
  <c r="BA17" i="2"/>
  <c r="CW19" i="2"/>
  <c r="CU19" i="2" s="1"/>
  <c r="AC40" i="2"/>
  <c r="AZ40" i="2" s="1"/>
  <c r="BI78" i="2"/>
  <c r="BX79" i="2"/>
  <c r="BW79" i="2" s="1"/>
  <c r="CT79" i="2" s="1"/>
  <c r="CW79" i="2"/>
  <c r="G81" i="2"/>
  <c r="DP81" i="2"/>
  <c r="H146" i="2"/>
  <c r="P146" i="2"/>
  <c r="X146" i="2"/>
  <c r="AJ146" i="2"/>
  <c r="AD84" i="2"/>
  <c r="AC84" i="2" s="1"/>
  <c r="AZ84" i="2" s="1"/>
  <c r="AT101" i="2"/>
  <c r="BQ84" i="2"/>
  <c r="BQ101" i="2" s="1"/>
  <c r="CU23" i="2"/>
  <c r="G24" i="2"/>
  <c r="AB140" i="2"/>
  <c r="G33" i="2"/>
  <c r="DP33" i="2"/>
  <c r="BH140" i="2"/>
  <c r="BP140" i="2"/>
  <c r="DE140" i="2"/>
  <c r="DM140" i="2"/>
  <c r="AD96" i="2"/>
  <c r="DF117" i="2"/>
  <c r="DC117" i="2"/>
  <c r="CU114" i="2"/>
  <c r="R146" i="2"/>
  <c r="R147" i="2" s="1"/>
  <c r="BP37" i="2"/>
  <c r="BA5" i="2"/>
  <c r="BR37" i="2"/>
  <c r="AC9" i="2"/>
  <c r="AZ9" i="2" s="1"/>
  <c r="DA142" i="2"/>
  <c r="DI142" i="2"/>
  <c r="G15" i="2"/>
  <c r="BG142" i="2"/>
  <c r="AD24" i="2"/>
  <c r="BC140" i="2"/>
  <c r="BK140" i="2"/>
  <c r="BS140" i="2"/>
  <c r="CZ140" i="2"/>
  <c r="DH140" i="2"/>
  <c r="M137" i="2"/>
  <c r="U137" i="2"/>
  <c r="AG137" i="2"/>
  <c r="AG147" i="2" s="1"/>
  <c r="AO137" i="2"/>
  <c r="AO147" i="2" s="1"/>
  <c r="CG137" i="2"/>
  <c r="CG147" i="2" s="1"/>
  <c r="CU40" i="2"/>
  <c r="BA47" i="2"/>
  <c r="BW55" i="2"/>
  <c r="CT55" i="2" s="1"/>
  <c r="CU56" i="2"/>
  <c r="CU63" i="2"/>
  <c r="BW65" i="2"/>
  <c r="CT65" i="2" s="1"/>
  <c r="BA68" i="2"/>
  <c r="BX71" i="2"/>
  <c r="BW71" i="2" s="1"/>
  <c r="CT71" i="2" s="1"/>
  <c r="BA72" i="2"/>
  <c r="BW85" i="2"/>
  <c r="CT85" i="2" s="1"/>
  <c r="BA89" i="2"/>
  <c r="AD93" i="2"/>
  <c r="AC93" i="2" s="1"/>
  <c r="AZ93" i="2" s="1"/>
  <c r="BT103" i="2"/>
  <c r="BA103" i="2" s="1"/>
  <c r="CZ107" i="2"/>
  <c r="CZ117" i="2" s="1"/>
  <c r="BA110" i="2"/>
  <c r="I117" i="2"/>
  <c r="CZ139" i="2"/>
  <c r="BA126" i="2"/>
  <c r="CU130" i="2"/>
  <c r="AM146" i="2"/>
  <c r="AM147" i="2" s="1"/>
  <c r="AU146" i="2"/>
  <c r="AU147" i="2" s="1"/>
  <c r="CA146" i="2"/>
  <c r="CI146" i="2"/>
  <c r="AN137" i="2"/>
  <c r="BA42" i="2"/>
  <c r="BW72" i="2"/>
  <c r="CT72" i="2" s="1"/>
  <c r="BA96" i="2"/>
  <c r="BF142" i="2"/>
  <c r="BN142" i="2"/>
  <c r="DI140" i="2"/>
  <c r="AH137" i="2"/>
  <c r="AH147" i="2" s="1"/>
  <c r="AP137" i="2"/>
  <c r="CU39" i="2"/>
  <c r="BA41" i="2"/>
  <c r="CU66" i="2"/>
  <c r="DA139" i="2"/>
  <c r="DI139" i="2"/>
  <c r="CB146" i="2"/>
  <c r="CR146" i="2"/>
  <c r="Q146" i="2"/>
  <c r="CU5" i="2"/>
  <c r="BD37" i="2"/>
  <c r="AD8" i="2"/>
  <c r="AC8" i="2" s="1"/>
  <c r="AZ8" i="2" s="1"/>
  <c r="BA13" i="2"/>
  <c r="CU16" i="2"/>
  <c r="DH37" i="2"/>
  <c r="CU18" i="2"/>
  <c r="BF37" i="2"/>
  <c r="BA22" i="2"/>
  <c r="BA27" i="2"/>
  <c r="BE140" i="2"/>
  <c r="BM140" i="2"/>
  <c r="BU140" i="2"/>
  <c r="DB140" i="2"/>
  <c r="DJ140" i="2"/>
  <c r="AC34" i="2"/>
  <c r="AZ34" i="2" s="1"/>
  <c r="O137" i="2"/>
  <c r="W137" i="2"/>
  <c r="CA137" i="2"/>
  <c r="CI137" i="2"/>
  <c r="BW38" i="2"/>
  <c r="CT38" i="2" s="1"/>
  <c r="CU38" i="2"/>
  <c r="AD46" i="2"/>
  <c r="AC46" i="2" s="1"/>
  <c r="AZ46" i="2" s="1"/>
  <c r="BA66" i="2"/>
  <c r="CU88" i="2"/>
  <c r="DP90" i="2"/>
  <c r="CU90" i="2" s="1"/>
  <c r="BO117" i="2"/>
  <c r="BH117" i="2"/>
  <c r="BP117" i="2"/>
  <c r="CU109" i="2"/>
  <c r="CU112" i="2"/>
  <c r="BH135" i="2"/>
  <c r="BP135" i="2"/>
  <c r="DB139" i="2"/>
  <c r="DJ139" i="2"/>
  <c r="DE135" i="2"/>
  <c r="AC129" i="2"/>
  <c r="AZ129" i="2" s="1"/>
  <c r="CU129" i="2"/>
  <c r="L146" i="2"/>
  <c r="T146" i="2"/>
  <c r="AO146" i="2"/>
  <c r="CU44" i="2"/>
  <c r="CU47" i="2"/>
  <c r="BA57" i="2"/>
  <c r="BE101" i="2"/>
  <c r="Y146" i="2"/>
  <c r="CH146" i="2"/>
  <c r="CH147" i="2" s="1"/>
  <c r="BA29" i="2"/>
  <c r="BY147" i="2"/>
  <c r="BS37" i="2"/>
  <c r="DG144" i="2"/>
  <c r="CU6" i="2"/>
  <c r="DI37" i="2"/>
  <c r="DI137" i="2" s="1"/>
  <c r="CU8" i="2"/>
  <c r="BH37" i="2"/>
  <c r="AF142" i="2"/>
  <c r="CU30" i="2"/>
  <c r="BF140" i="2"/>
  <c r="BN140" i="2"/>
  <c r="BW33" i="2"/>
  <c r="CT33" i="2" s="1"/>
  <c r="DC140" i="2"/>
  <c r="BA34" i="2"/>
  <c r="H137" i="2"/>
  <c r="H147" i="2" s="1"/>
  <c r="P137" i="2"/>
  <c r="X137" i="2"/>
  <c r="BA55" i="2"/>
  <c r="BA56" i="2"/>
  <c r="AC59" i="2"/>
  <c r="AZ59" i="2" s="1"/>
  <c r="BA63" i="2"/>
  <c r="CU67" i="2"/>
  <c r="BW68" i="2"/>
  <c r="CT68" i="2" s="1"/>
  <c r="BA85" i="2"/>
  <c r="BR145" i="2"/>
  <c r="BX87" i="2"/>
  <c r="BW87" i="2" s="1"/>
  <c r="CT87" i="2" s="1"/>
  <c r="BX94" i="2"/>
  <c r="BW94" i="2" s="1"/>
  <c r="CT94" i="2" s="1"/>
  <c r="BL117" i="2"/>
  <c r="AC105" i="2"/>
  <c r="AZ105" i="2" s="1"/>
  <c r="BA112" i="2"/>
  <c r="BA130" i="2"/>
  <c r="BA131" i="2"/>
  <c r="BC133" i="2"/>
  <c r="BA133" i="2" s="1"/>
  <c r="AG146" i="2"/>
  <c r="AP146" i="2"/>
  <c r="BW66" i="2"/>
  <c r="CT66" i="2" s="1"/>
  <c r="CU72" i="2"/>
  <c r="DI135" i="2"/>
  <c r="DK8" i="2"/>
  <c r="DA140" i="2"/>
  <c r="CU51" i="2"/>
  <c r="BG101" i="2"/>
  <c r="CU97" i="2"/>
  <c r="CJ146" i="2"/>
  <c r="BT37" i="2"/>
  <c r="CZ37" i="2"/>
  <c r="BI37" i="2"/>
  <c r="AC13" i="2"/>
  <c r="AZ13" i="2" s="1"/>
  <c r="DP15" i="2"/>
  <c r="CU22" i="2"/>
  <c r="AC25" i="2"/>
  <c r="AZ25" i="2" s="1"/>
  <c r="CU29" i="2"/>
  <c r="BG140" i="2"/>
  <c r="BO140" i="2"/>
  <c r="I137" i="2"/>
  <c r="Q137" i="2"/>
  <c r="Y137" i="2"/>
  <c r="AC43" i="2"/>
  <c r="AZ43" i="2" s="1"/>
  <c r="BV44" i="2"/>
  <c r="BA44" i="2" s="1"/>
  <c r="AD75" i="2"/>
  <c r="AC75" i="2" s="1"/>
  <c r="AZ75" i="2" s="1"/>
  <c r="CY101" i="2"/>
  <c r="DO101" i="2"/>
  <c r="BA82" i="2"/>
  <c r="BJ135" i="2"/>
  <c r="BR135" i="2"/>
  <c r="BW119" i="2"/>
  <c r="CT119" i="2" s="1"/>
  <c r="DL139" i="2"/>
  <c r="CU124" i="2"/>
  <c r="DF135" i="2"/>
  <c r="CU128" i="2"/>
  <c r="DP133" i="2"/>
  <c r="V146" i="2"/>
  <c r="AH146" i="2"/>
  <c r="BW21" i="2"/>
  <c r="CT21" i="2" s="1"/>
  <c r="DO144" i="2"/>
  <c r="DO37" i="2"/>
  <c r="BA10" i="2"/>
  <c r="BW11" i="2"/>
  <c r="CT11" i="2" s="1"/>
  <c r="BW12" i="2"/>
  <c r="CT12" i="2" s="1"/>
  <c r="BW36" i="2"/>
  <c r="CT36" i="2" s="1"/>
  <c r="DC143" i="2"/>
  <c r="DC78" i="2"/>
  <c r="BW39" i="2"/>
  <c r="CT39" i="2" s="1"/>
  <c r="BW54" i="2"/>
  <c r="CT54" i="2" s="1"/>
  <c r="BA77" i="2"/>
  <c r="G145" i="2"/>
  <c r="G101" i="2"/>
  <c r="BW109" i="2"/>
  <c r="CT109" i="2" s="1"/>
  <c r="BA28" i="2"/>
  <c r="DD143" i="2"/>
  <c r="CU41" i="2"/>
  <c r="AC54" i="2"/>
  <c r="AZ54" i="2" s="1"/>
  <c r="AC56" i="2"/>
  <c r="AZ56" i="2" s="1"/>
  <c r="DB69" i="2"/>
  <c r="CU69" i="2" s="1"/>
  <c r="AB145" i="2"/>
  <c r="AB101" i="2"/>
  <c r="BV79" i="2"/>
  <c r="DP79" i="2"/>
  <c r="AC107" i="2"/>
  <c r="AZ107" i="2" s="1"/>
  <c r="AC4" i="2"/>
  <c r="AZ4" i="2" s="1"/>
  <c r="BE144" i="2"/>
  <c r="BE37" i="2"/>
  <c r="BU37" i="2"/>
  <c r="BU144" i="2"/>
  <c r="BW7" i="2"/>
  <c r="CT7" i="2" s="1"/>
  <c r="CU11" i="2"/>
  <c r="BI144" i="2"/>
  <c r="BQ144" i="2"/>
  <c r="DM144" i="2"/>
  <c r="DM37" i="2"/>
  <c r="BI142" i="2"/>
  <c r="BQ142" i="2"/>
  <c r="CU17" i="2"/>
  <c r="CU21" i="2"/>
  <c r="BF78" i="2"/>
  <c r="BN78" i="2"/>
  <c r="BW40" i="2"/>
  <c r="CT40" i="2" s="1"/>
  <c r="CU45" i="2"/>
  <c r="BA50" i="2"/>
  <c r="BA52" i="2"/>
  <c r="CU59" i="2"/>
  <c r="BA71" i="2"/>
  <c r="DD78" i="2"/>
  <c r="BD145" i="2"/>
  <c r="BD101" i="2"/>
  <c r="BL145" i="2"/>
  <c r="BL101" i="2"/>
  <c r="BT145" i="2"/>
  <c r="BT101" i="2"/>
  <c r="DE101" i="2"/>
  <c r="DK117" i="2"/>
  <c r="BW111" i="2"/>
  <c r="CT111" i="2" s="1"/>
  <c r="DE144" i="2"/>
  <c r="BA8" i="2"/>
  <c r="AC10" i="2"/>
  <c r="AZ10" i="2" s="1"/>
  <c r="BB142" i="2"/>
  <c r="BJ142" i="2"/>
  <c r="BJ146" i="2" s="1"/>
  <c r="BR142" i="2"/>
  <c r="BW15" i="2"/>
  <c r="CT15" i="2" s="1"/>
  <c r="AD19" i="2"/>
  <c r="CU28" i="2"/>
  <c r="DE37" i="2"/>
  <c r="BA45" i="2"/>
  <c r="BW56" i="2"/>
  <c r="CT56" i="2" s="1"/>
  <c r="CU57" i="2"/>
  <c r="AD58" i="2"/>
  <c r="DM77" i="2"/>
  <c r="BX77" i="2"/>
  <c r="AT78" i="2"/>
  <c r="DF101" i="2"/>
  <c r="AC92" i="2"/>
  <c r="AZ92" i="2" s="1"/>
  <c r="CU94" i="2"/>
  <c r="AC98" i="2"/>
  <c r="AZ98" i="2" s="1"/>
  <c r="AC36" i="2"/>
  <c r="AZ36" i="2" s="1"/>
  <c r="AC39" i="2"/>
  <c r="AZ39" i="2" s="1"/>
  <c r="CU42" i="2"/>
  <c r="CZ144" i="2"/>
  <c r="DP142" i="2"/>
  <c r="CU15" i="2"/>
  <c r="BC19" i="2"/>
  <c r="BA19" i="2" s="1"/>
  <c r="AD26" i="2"/>
  <c r="BC26" i="2"/>
  <c r="BA26" i="2" s="1"/>
  <c r="BB143" i="2"/>
  <c r="BA38" i="2"/>
  <c r="BB78" i="2"/>
  <c r="BR143" i="2"/>
  <c r="BR78" i="2"/>
  <c r="CW78" i="2"/>
  <c r="DB64" i="2"/>
  <c r="CU64" i="2" s="1"/>
  <c r="CV141" i="2"/>
  <c r="CV117" i="2"/>
  <c r="CU102" i="2"/>
  <c r="BW104" i="2"/>
  <c r="CT104" i="2" s="1"/>
  <c r="AC115" i="2"/>
  <c r="AZ115" i="2" s="1"/>
  <c r="DA144" i="2"/>
  <c r="DA37" i="2"/>
  <c r="DI144" i="2"/>
  <c r="AC7" i="2"/>
  <c r="AZ7" i="2" s="1"/>
  <c r="CU7" i="2"/>
  <c r="CU13" i="2"/>
  <c r="AC14" i="2"/>
  <c r="AZ14" i="2" s="1"/>
  <c r="BC21" i="2"/>
  <c r="BA21" i="2" s="1"/>
  <c r="AD21" i="2"/>
  <c r="CU32" i="2"/>
  <c r="K137" i="2"/>
  <c r="K147" i="2" s="1"/>
  <c r="S137" i="2"/>
  <c r="S147" i="2" s="1"/>
  <c r="AA137" i="2"/>
  <c r="AA147" i="2" s="1"/>
  <c r="BC143" i="2"/>
  <c r="BC78" i="2"/>
  <c r="BK143" i="2"/>
  <c r="BK78" i="2"/>
  <c r="CX78" i="2"/>
  <c r="DF78" i="2"/>
  <c r="DN78" i="2"/>
  <c r="CU43" i="2"/>
  <c r="DP48" i="2"/>
  <c r="CU48" i="2" s="1"/>
  <c r="AB78" i="2"/>
  <c r="BV48" i="2"/>
  <c r="BW50" i="2"/>
  <c r="CT50" i="2" s="1"/>
  <c r="AC50" i="2"/>
  <c r="AZ50" i="2" s="1"/>
  <c r="CU53" i="2"/>
  <c r="BV59" i="2"/>
  <c r="BA59" i="2" s="1"/>
  <c r="BW62" i="2"/>
  <c r="CT62" i="2" s="1"/>
  <c r="CU81" i="2"/>
  <c r="BW88" i="2"/>
  <c r="CT88" i="2" s="1"/>
  <c r="G100" i="2"/>
  <c r="DP100" i="2"/>
  <c r="CU100" i="2" s="1"/>
  <c r="BV100" i="2"/>
  <c r="BA100" i="2" s="1"/>
  <c r="BZ141" i="2"/>
  <c r="BX106" i="2"/>
  <c r="CW106" i="2"/>
  <c r="CW117" i="2" s="1"/>
  <c r="BZ117" i="2"/>
  <c r="DL117" i="2"/>
  <c r="DL141" i="2"/>
  <c r="BA18" i="2"/>
  <c r="AC30" i="2"/>
  <c r="AZ30" i="2" s="1"/>
  <c r="AD32" i="2"/>
  <c r="BC32" i="2"/>
  <c r="BA32" i="2" s="1"/>
  <c r="CX140" i="2"/>
  <c r="CU33" i="2"/>
  <c r="CP137" i="2"/>
  <c r="DK78" i="2"/>
  <c r="CY144" i="2"/>
  <c r="AC12" i="2"/>
  <c r="AZ12" i="2" s="1"/>
  <c r="CV143" i="2"/>
  <c r="CV78" i="2"/>
  <c r="CV137" i="2" s="1"/>
  <c r="BW69" i="2"/>
  <c r="CT69" i="2" s="1"/>
  <c r="BM144" i="2"/>
  <c r="DH142" i="2"/>
  <c r="CU35" i="2"/>
  <c r="AL137" i="2"/>
  <c r="AL147" i="2" s="1"/>
  <c r="AK78" i="2"/>
  <c r="CN143" i="2"/>
  <c r="BX46" i="2"/>
  <c r="DK46" i="2"/>
  <c r="DK143" i="2" s="1"/>
  <c r="CN78" i="2"/>
  <c r="AC53" i="2"/>
  <c r="AZ53" i="2" s="1"/>
  <c r="BW64" i="2"/>
  <c r="CT64" i="2" s="1"/>
  <c r="BP101" i="2"/>
  <c r="AC89" i="2"/>
  <c r="AZ89" i="2" s="1"/>
  <c r="DM141" i="2"/>
  <c r="DM117" i="2"/>
  <c r="AY144" i="2"/>
  <c r="AY37" i="2"/>
  <c r="BG144" i="2"/>
  <c r="BG37" i="2"/>
  <c r="BO144" i="2"/>
  <c r="BO37" i="2"/>
  <c r="BA6" i="2"/>
  <c r="BA12" i="2"/>
  <c r="BW14" i="2"/>
  <c r="CT14" i="2" s="1"/>
  <c r="DB142" i="2"/>
  <c r="DJ142" i="2"/>
  <c r="BW17" i="2"/>
  <c r="CT17" i="2" s="1"/>
  <c r="BA20" i="2"/>
  <c r="CU20" i="2"/>
  <c r="BA23" i="2"/>
  <c r="CW24" i="2"/>
  <c r="BX24" i="2"/>
  <c r="AY140" i="2"/>
  <c r="AD33" i="2"/>
  <c r="BA36" i="2"/>
  <c r="BL78" i="2"/>
  <c r="BT78" i="2"/>
  <c r="BA40" i="2"/>
  <c r="AT143" i="2"/>
  <c r="BQ46" i="2"/>
  <c r="BQ78" i="2" s="1"/>
  <c r="BA54" i="2"/>
  <c r="AD69" i="2"/>
  <c r="BH69" i="2"/>
  <c r="BA69" i="2" s="1"/>
  <c r="CP143" i="2"/>
  <c r="CP146" i="2" s="1"/>
  <c r="DM70" i="2"/>
  <c r="BX70" i="2"/>
  <c r="DN101" i="2"/>
  <c r="CU87" i="2"/>
  <c r="DC101" i="2"/>
  <c r="AC100" i="2"/>
  <c r="AZ100" i="2" s="1"/>
  <c r="BF101" i="2"/>
  <c r="DN113" i="2"/>
  <c r="BX113" i="2"/>
  <c r="AC123" i="2"/>
  <c r="AZ123" i="2" s="1"/>
  <c r="BA132" i="2"/>
  <c r="BG135" i="2"/>
  <c r="AY142" i="2"/>
  <c r="AD15" i="2"/>
  <c r="AD37" i="2" s="1"/>
  <c r="BW35" i="2"/>
  <c r="CT35" i="2" s="1"/>
  <c r="AC35" i="2"/>
  <c r="AZ35" i="2" s="1"/>
  <c r="AC11" i="2"/>
  <c r="AZ11" i="2" s="1"/>
  <c r="BZ37" i="2"/>
  <c r="DL143" i="2"/>
  <c r="DL78" i="2"/>
  <c r="DH144" i="2"/>
  <c r="CZ142" i="2"/>
  <c r="BJ143" i="2"/>
  <c r="BJ78" i="2"/>
  <c r="BW48" i="2"/>
  <c r="CT48" i="2" s="1"/>
  <c r="DE141" i="2"/>
  <c r="DE117" i="2"/>
  <c r="CU123" i="2"/>
  <c r="BH144" i="2"/>
  <c r="BP144" i="2"/>
  <c r="CN144" i="2"/>
  <c r="DK4" i="2"/>
  <c r="CU4" i="2" s="1"/>
  <c r="CN37" i="2"/>
  <c r="DL37" i="2"/>
  <c r="BA7" i="2"/>
  <c r="BW10" i="2"/>
  <c r="CT10" i="2" s="1"/>
  <c r="BH142" i="2"/>
  <c r="BP142" i="2"/>
  <c r="BZ142" i="2"/>
  <c r="BX142" i="2" s="1"/>
  <c r="CW14" i="2"/>
  <c r="AC17" i="2"/>
  <c r="AZ17" i="2" s="1"/>
  <c r="AC18" i="2"/>
  <c r="AZ18" i="2" s="1"/>
  <c r="BW18" i="2"/>
  <c r="CT18" i="2" s="1"/>
  <c r="CS144" i="2"/>
  <c r="CS37" i="2"/>
  <c r="CU26" i="2"/>
  <c r="BW28" i="2"/>
  <c r="CT28" i="2" s="1"/>
  <c r="AC29" i="2"/>
  <c r="AZ29" i="2" s="1"/>
  <c r="BW29" i="2"/>
  <c r="CT29" i="2" s="1"/>
  <c r="BQ37" i="2"/>
  <c r="CY37" i="2"/>
  <c r="BD78" i="2"/>
  <c r="BD137" i="2" s="1"/>
  <c r="AC42" i="2"/>
  <c r="AZ42" i="2" s="1"/>
  <c r="BW45" i="2"/>
  <c r="CT45" i="2" s="1"/>
  <c r="AC45" i="2"/>
  <c r="AZ45" i="2" s="1"/>
  <c r="AX143" i="2"/>
  <c r="AX146" i="2" s="1"/>
  <c r="AX78" i="2"/>
  <c r="AX137" i="2" s="1"/>
  <c r="BU46" i="2"/>
  <c r="BU143" i="2" s="1"/>
  <c r="CU52" i="2"/>
  <c r="BX58" i="2"/>
  <c r="DB58" i="2"/>
  <c r="CU58" i="2" s="1"/>
  <c r="BA60" i="2"/>
  <c r="AD64" i="2"/>
  <c r="BH64" i="2"/>
  <c r="BA64" i="2" s="1"/>
  <c r="CU65" i="2"/>
  <c r="CU71" i="2"/>
  <c r="DG101" i="2"/>
  <c r="BO145" i="2"/>
  <c r="CW93" i="2"/>
  <c r="CU93" i="2" s="1"/>
  <c r="BX93" i="2"/>
  <c r="BX99" i="2"/>
  <c r="AY139" i="2"/>
  <c r="AD120" i="2"/>
  <c r="AY135" i="2"/>
  <c r="BW128" i="2"/>
  <c r="CT128" i="2" s="1"/>
  <c r="DA143" i="2"/>
  <c r="DA78" i="2"/>
  <c r="DI143" i="2"/>
  <c r="DI78" i="2"/>
  <c r="BV61" i="2"/>
  <c r="BA61" i="2" s="1"/>
  <c r="BS75" i="2"/>
  <c r="BS143" i="2" s="1"/>
  <c r="BB145" i="2"/>
  <c r="BB101" i="2"/>
  <c r="BJ145" i="2"/>
  <c r="BJ101" i="2"/>
  <c r="BR101" i="2"/>
  <c r="DD145" i="2"/>
  <c r="DD101" i="2"/>
  <c r="DL145" i="2"/>
  <c r="CN145" i="2"/>
  <c r="CN101" i="2"/>
  <c r="BX84" i="2"/>
  <c r="BW89" i="2"/>
  <c r="CT89" i="2" s="1"/>
  <c r="BU141" i="2"/>
  <c r="BU117" i="2"/>
  <c r="CV135" i="2"/>
  <c r="CU118" i="2"/>
  <c r="DM135" i="2"/>
  <c r="AT144" i="2"/>
  <c r="BF144" i="2"/>
  <c r="BN144" i="2"/>
  <c r="BV4" i="2"/>
  <c r="BA4" i="2" s="1"/>
  <c r="CX144" i="2"/>
  <c r="DF144" i="2"/>
  <c r="DN144" i="2"/>
  <c r="BO142" i="2"/>
  <c r="CY142" i="2"/>
  <c r="DG142" i="2"/>
  <c r="DO142" i="2"/>
  <c r="BV15" i="2"/>
  <c r="BA15" i="2" s="1"/>
  <c r="BV33" i="2"/>
  <c r="BA33" i="2" s="1"/>
  <c r="P147" i="2"/>
  <c r="X147" i="2"/>
  <c r="AF37" i="2"/>
  <c r="BN37" i="2"/>
  <c r="DF37" i="2"/>
  <c r="BI143" i="2"/>
  <c r="BQ143" i="2"/>
  <c r="CU50" i="2"/>
  <c r="AC51" i="2"/>
  <c r="AZ51" i="2" s="1"/>
  <c r="BW53" i="2"/>
  <c r="CT53" i="2" s="1"/>
  <c r="BV58" i="2"/>
  <c r="BA58" i="2" s="1"/>
  <c r="CU60" i="2"/>
  <c r="BA65" i="2"/>
  <c r="CM143" i="2"/>
  <c r="CM146" i="2" s="1"/>
  <c r="DJ70" i="2"/>
  <c r="DJ143" i="2" s="1"/>
  <c r="CM78" i="2"/>
  <c r="CM137" i="2" s="1"/>
  <c r="BK145" i="2"/>
  <c r="BK101" i="2"/>
  <c r="BS101" i="2"/>
  <c r="CU80" i="2"/>
  <c r="BA83" i="2"/>
  <c r="CU83" i="2"/>
  <c r="DK84" i="2"/>
  <c r="CU84" i="2" s="1"/>
  <c r="CU85" i="2"/>
  <c r="AS145" i="2"/>
  <c r="AS101" i="2"/>
  <c r="AS137" i="2" s="1"/>
  <c r="AD86" i="2"/>
  <c r="CU89" i="2"/>
  <c r="AC96" i="2"/>
  <c r="AZ96" i="2" s="1"/>
  <c r="BA99" i="2"/>
  <c r="BE141" i="2"/>
  <c r="BE117" i="2"/>
  <c r="BM141" i="2"/>
  <c r="BM117" i="2"/>
  <c r="BW103" i="2"/>
  <c r="CT103" i="2" s="1"/>
  <c r="AC110" i="2"/>
  <c r="AZ110" i="2" s="1"/>
  <c r="BW114" i="2"/>
  <c r="CT114" i="2" s="1"/>
  <c r="BW115" i="2"/>
  <c r="CT115" i="2" s="1"/>
  <c r="AD116" i="2"/>
  <c r="BT116" i="2"/>
  <c r="BA116" i="2" s="1"/>
  <c r="G117" i="2"/>
  <c r="CN140" i="2"/>
  <c r="DK125" i="2"/>
  <c r="CN135" i="2"/>
  <c r="G73" i="2"/>
  <c r="AC73" i="2" s="1"/>
  <c r="AZ73" i="2" s="1"/>
  <c r="DP73" i="2"/>
  <c r="CU73" i="2" s="1"/>
  <c r="BA74" i="2"/>
  <c r="BW75" i="2"/>
  <c r="CT75" i="2" s="1"/>
  <c r="CZ145" i="2"/>
  <c r="CZ101" i="2"/>
  <c r="CU105" i="2"/>
  <c r="AC106" i="2"/>
  <c r="AZ106" i="2" s="1"/>
  <c r="AD113" i="2"/>
  <c r="BB113" i="2"/>
  <c r="BA113" i="2" s="1"/>
  <c r="AE141" i="2"/>
  <c r="AE146" i="2" s="1"/>
  <c r="AC122" i="2"/>
  <c r="AZ122" i="2" s="1"/>
  <c r="G4" i="2"/>
  <c r="BB144" i="2"/>
  <c r="BJ144" i="2"/>
  <c r="BR144" i="2"/>
  <c r="DB144" i="2"/>
  <c r="DJ144" i="2"/>
  <c r="BK142" i="2"/>
  <c r="BS142" i="2"/>
  <c r="DC142" i="2"/>
  <c r="DK142" i="2"/>
  <c r="DK140" i="2"/>
  <c r="L137" i="2"/>
  <c r="L147" i="2" s="1"/>
  <c r="AJ137" i="2"/>
  <c r="AJ147" i="2" s="1"/>
  <c r="AR137" i="2"/>
  <c r="BJ37" i="2"/>
  <c r="CB137" i="2"/>
  <c r="CJ137" i="2"/>
  <c r="CR137" i="2"/>
  <c r="DJ37" i="2"/>
  <c r="BE143" i="2"/>
  <c r="BE78" i="2"/>
  <c r="BM143" i="2"/>
  <c r="BM78" i="2"/>
  <c r="CX143" i="2"/>
  <c r="DF143" i="2"/>
  <c r="DN143" i="2"/>
  <c r="AK143" i="2"/>
  <c r="AY143" i="2"/>
  <c r="AY78" i="2"/>
  <c r="BW52" i="2"/>
  <c r="CT52" i="2" s="1"/>
  <c r="BW59" i="2"/>
  <c r="CT59" i="2" s="1"/>
  <c r="BA62" i="2"/>
  <c r="BA67" i="2"/>
  <c r="BV73" i="2"/>
  <c r="BA73" i="2" s="1"/>
  <c r="DJ78" i="2"/>
  <c r="BO101" i="2"/>
  <c r="DI101" i="2"/>
  <c r="BW82" i="2"/>
  <c r="CT82" i="2" s="1"/>
  <c r="BA87" i="2"/>
  <c r="BW92" i="2"/>
  <c r="CT92" i="2" s="1"/>
  <c r="BA95" i="2"/>
  <c r="BW98" i="2"/>
  <c r="CT98" i="2" s="1"/>
  <c r="BI141" i="2"/>
  <c r="BI117" i="2"/>
  <c r="BQ141" i="2"/>
  <c r="CY141" i="2"/>
  <c r="CY117" i="2"/>
  <c r="DG141" i="2"/>
  <c r="DG146" i="2" s="1"/>
  <c r="DG117" i="2"/>
  <c r="DO141" i="2"/>
  <c r="DO146" i="2" s="1"/>
  <c r="DO117" i="2"/>
  <c r="BR117" i="2"/>
  <c r="BQ117" i="2"/>
  <c r="BU135" i="2"/>
  <c r="BC139" i="2"/>
  <c r="BX139" i="2"/>
  <c r="AC77" i="2"/>
  <c r="AZ77" i="2" s="1"/>
  <c r="BV108" i="2"/>
  <c r="BA108" i="2" s="1"/>
  <c r="AD108" i="2"/>
  <c r="CU108" i="2"/>
  <c r="AB144" i="2"/>
  <c r="BK144" i="2"/>
  <c r="BS144" i="2"/>
  <c r="DC144" i="2"/>
  <c r="DC37" i="2"/>
  <c r="BD142" i="2"/>
  <c r="BL142" i="2"/>
  <c r="BT142" i="2"/>
  <c r="CV142" i="2"/>
  <c r="DD142" i="2"/>
  <c r="DL142" i="2"/>
  <c r="BZ144" i="2"/>
  <c r="G140" i="2"/>
  <c r="CV140" i="2"/>
  <c r="DD140" i="2"/>
  <c r="DD146" i="2" s="1"/>
  <c r="DL140" i="2"/>
  <c r="BB37" i="2"/>
  <c r="BK37" i="2"/>
  <c r="CC137" i="2"/>
  <c r="CC147" i="2" s="1"/>
  <c r="CK137" i="2"/>
  <c r="CK147" i="2" s="1"/>
  <c r="DB37" i="2"/>
  <c r="AC38" i="2"/>
  <c r="AZ38" i="2" s="1"/>
  <c r="BF143" i="2"/>
  <c r="BN143" i="2"/>
  <c r="CY143" i="2"/>
  <c r="CY78" i="2"/>
  <c r="DG143" i="2"/>
  <c r="DG78" i="2"/>
  <c r="DG137" i="2" s="1"/>
  <c r="DO143" i="2"/>
  <c r="DO78" i="2"/>
  <c r="BH39" i="2"/>
  <c r="CU49" i="2"/>
  <c r="AC52" i="2"/>
  <c r="AZ52" i="2" s="1"/>
  <c r="BW60" i="2"/>
  <c r="CT60" i="2" s="1"/>
  <c r="BH145" i="2"/>
  <c r="BH101" i="2"/>
  <c r="BP145" i="2"/>
  <c r="DB145" i="2"/>
  <c r="DB101" i="2"/>
  <c r="DJ145" i="2"/>
  <c r="DJ101" i="2"/>
  <c r="BV81" i="2"/>
  <c r="BA81" i="2" s="1"/>
  <c r="BA88" i="2"/>
  <c r="AF101" i="2"/>
  <c r="DH141" i="2"/>
  <c r="DH117" i="2"/>
  <c r="DP141" i="2"/>
  <c r="DP117" i="2"/>
  <c r="DA117" i="2"/>
  <c r="BW112" i="2"/>
  <c r="CT112" i="2" s="1"/>
  <c r="DC135" i="2"/>
  <c r="BD139" i="2"/>
  <c r="BD135" i="2"/>
  <c r="CU126" i="2"/>
  <c r="AV78" i="2"/>
  <c r="AV137" i="2" s="1"/>
  <c r="AD71" i="2"/>
  <c r="DH145" i="2"/>
  <c r="DH101" i="2"/>
  <c r="AC88" i="2"/>
  <c r="AZ88" i="2" s="1"/>
  <c r="BD144" i="2"/>
  <c r="BL144" i="2"/>
  <c r="BT144" i="2"/>
  <c r="CV144" i="2"/>
  <c r="DD144" i="2"/>
  <c r="DL144" i="2"/>
  <c r="BE142" i="2"/>
  <c r="BM142" i="2"/>
  <c r="BU142" i="2"/>
  <c r="DE142" i="2"/>
  <c r="DM142" i="2"/>
  <c r="BD140" i="2"/>
  <c r="BL140" i="2"/>
  <c r="BT140" i="2"/>
  <c r="N137" i="2"/>
  <c r="N147" i="2" s="1"/>
  <c r="V137" i="2"/>
  <c r="V147" i="2" s="1"/>
  <c r="AT37" i="2"/>
  <c r="BL37" i="2"/>
  <c r="CD137" i="2"/>
  <c r="CD147" i="2" s="1"/>
  <c r="DD37" i="2"/>
  <c r="BG143" i="2"/>
  <c r="BG78" i="2"/>
  <c r="BO143" i="2"/>
  <c r="BO78" i="2"/>
  <c r="CZ143" i="2"/>
  <c r="CZ78" i="2"/>
  <c r="DH143" i="2"/>
  <c r="DH146" i="2" s="1"/>
  <c r="DH78" i="2"/>
  <c r="DH137" i="2" s="1"/>
  <c r="CE143" i="2"/>
  <c r="CE146" i="2" s="1"/>
  <c r="CE78" i="2"/>
  <c r="CE137" i="2" s="1"/>
  <c r="CU54" i="2"/>
  <c r="AC55" i="2"/>
  <c r="AZ55" i="2" s="1"/>
  <c r="AC57" i="2"/>
  <c r="AZ57" i="2" s="1"/>
  <c r="BW57" i="2"/>
  <c r="CT57" i="2" s="1"/>
  <c r="AD60" i="2"/>
  <c r="G61" i="2"/>
  <c r="BW61" i="2" s="1"/>
  <c r="CT61" i="2" s="1"/>
  <c r="AS143" i="2"/>
  <c r="AD70" i="2"/>
  <c r="BS77" i="2"/>
  <c r="BW80" i="2"/>
  <c r="CT80" i="2" s="1"/>
  <c r="AC81" i="2"/>
  <c r="AZ81" i="2" s="1"/>
  <c r="DL101" i="2"/>
  <c r="BK141" i="2"/>
  <c r="BK117" i="2"/>
  <c r="BS141" i="2"/>
  <c r="BS117" i="2"/>
  <c r="BT104" i="2"/>
  <c r="BA104" i="2" s="1"/>
  <c r="AD104" i="2"/>
  <c r="BG117" i="2"/>
  <c r="CQ141" i="2"/>
  <c r="CQ146" i="2" s="1"/>
  <c r="DN104" i="2"/>
  <c r="CQ117" i="2"/>
  <c r="CQ137" i="2" s="1"/>
  <c r="AE117" i="2"/>
  <c r="AE137" i="2" s="1"/>
  <c r="AW117" i="2"/>
  <c r="AW137" i="2" s="1"/>
  <c r="BO135" i="2"/>
  <c r="BW118" i="2"/>
  <c r="CT118" i="2" s="1"/>
  <c r="BB139" i="2"/>
  <c r="BA119" i="2"/>
  <c r="BB135" i="2"/>
  <c r="BK135" i="2"/>
  <c r="BS139" i="2"/>
  <c r="BS135" i="2"/>
  <c r="DN135" i="2"/>
  <c r="AQ137" i="2"/>
  <c r="BD143" i="2"/>
  <c r="BL143" i="2"/>
  <c r="BT143" i="2"/>
  <c r="CW143" i="2"/>
  <c r="DE143" i="2"/>
  <c r="AB143" i="2"/>
  <c r="CS143" i="2"/>
  <c r="DP77" i="2"/>
  <c r="BI145" i="2"/>
  <c r="BI101" i="2"/>
  <c r="BI137" i="2" s="1"/>
  <c r="BZ145" i="2"/>
  <c r="DA145" i="2"/>
  <c r="DA101" i="2"/>
  <c r="DI145" i="2"/>
  <c r="AT145" i="2"/>
  <c r="CU95" i="2"/>
  <c r="CU98" i="2"/>
  <c r="BZ101" i="2"/>
  <c r="BJ141" i="2"/>
  <c r="BJ117" i="2"/>
  <c r="BR141" i="2"/>
  <c r="BP141" i="2"/>
  <c r="I141" i="2"/>
  <c r="BC106" i="2"/>
  <c r="BC141" i="2" s="1"/>
  <c r="AC112" i="2"/>
  <c r="AZ112" i="2" s="1"/>
  <c r="DD135" i="2"/>
  <c r="DL135" i="2"/>
  <c r="AK139" i="2"/>
  <c r="AD119" i="2"/>
  <c r="AK135" i="2"/>
  <c r="CW139" i="2"/>
  <c r="CX135" i="2"/>
  <c r="BA122" i="2"/>
  <c r="DP122" i="2"/>
  <c r="CU122" i="2" s="1"/>
  <c r="BV124" i="2"/>
  <c r="BA124" i="2" s="1"/>
  <c r="G124" i="2"/>
  <c r="AC127" i="2"/>
  <c r="AZ127" i="2" s="1"/>
  <c r="AC128" i="2"/>
  <c r="AZ128" i="2" s="1"/>
  <c r="AC130" i="2"/>
  <c r="AZ130" i="2" s="1"/>
  <c r="G76" i="2"/>
  <c r="BE145" i="2"/>
  <c r="BM145" i="2"/>
  <c r="BM101" i="2"/>
  <c r="BU145" i="2"/>
  <c r="CV145" i="2"/>
  <c r="DE145" i="2"/>
  <c r="DM145" i="2"/>
  <c r="DM101" i="2"/>
  <c r="AC80" i="2"/>
  <c r="AZ80" i="2" s="1"/>
  <c r="BW81" i="2"/>
  <c r="CT81" i="2" s="1"/>
  <c r="AC85" i="2"/>
  <c r="AZ85" i="2" s="1"/>
  <c r="BX90" i="2"/>
  <c r="AC94" i="2"/>
  <c r="AZ94" i="2" s="1"/>
  <c r="BA97" i="2"/>
  <c r="BU101" i="2"/>
  <c r="G141" i="2"/>
  <c r="BW102" i="2"/>
  <c r="CT102" i="2" s="1"/>
  <c r="BF141" i="2"/>
  <c r="BF117" i="2"/>
  <c r="BN141" i="2"/>
  <c r="BN117" i="2"/>
  <c r="AY141" i="2"/>
  <c r="BV106" i="2"/>
  <c r="AY117" i="2"/>
  <c r="AI141" i="2"/>
  <c r="AI146" i="2" s="1"/>
  <c r="AI117" i="2"/>
  <c r="AI137" i="2" s="1"/>
  <c r="BA111" i="2"/>
  <c r="BE135" i="2"/>
  <c r="BM135" i="2"/>
  <c r="CZ135" i="2"/>
  <c r="DH135" i="2"/>
  <c r="BW131" i="2"/>
  <c r="CT131" i="2" s="1"/>
  <c r="AC132" i="2"/>
  <c r="AZ132" i="2" s="1"/>
  <c r="AF145" i="2"/>
  <c r="BF145" i="2"/>
  <c r="BN145" i="2"/>
  <c r="DF145" i="2"/>
  <c r="DN145" i="2"/>
  <c r="CU99" i="2"/>
  <c r="CV101" i="2"/>
  <c r="DC141" i="2"/>
  <c r="DK141" i="2"/>
  <c r="AC103" i="2"/>
  <c r="AZ103" i="2" s="1"/>
  <c r="CU104" i="2"/>
  <c r="CX141" i="2"/>
  <c r="CX146" i="2" s="1"/>
  <c r="CX117" i="2"/>
  <c r="DA135" i="2"/>
  <c r="AC131" i="2"/>
  <c r="AZ131" i="2" s="1"/>
  <c r="G134" i="2"/>
  <c r="CW134" i="2"/>
  <c r="CU134" i="2" s="1"/>
  <c r="BC134" i="2"/>
  <c r="BA134" i="2" s="1"/>
  <c r="AV143" i="2"/>
  <c r="AV146" i="2" s="1"/>
  <c r="CS78" i="2"/>
  <c r="AY145" i="2"/>
  <c r="BG145" i="2"/>
  <c r="CY145" i="2"/>
  <c r="DG145" i="2"/>
  <c r="DO145" i="2"/>
  <c r="BA94" i="2"/>
  <c r="AC95" i="2"/>
  <c r="AZ95" i="2" s="1"/>
  <c r="BW95" i="2"/>
  <c r="CT95" i="2" s="1"/>
  <c r="AY101" i="2"/>
  <c r="AW141" i="2"/>
  <c r="AW146" i="2" s="1"/>
  <c r="BT102" i="2"/>
  <c r="AD102" i="2"/>
  <c r="BH141" i="2"/>
  <c r="DD141" i="2"/>
  <c r="DD117" i="2"/>
  <c r="BA107" i="2"/>
  <c r="DB135" i="2"/>
  <c r="DJ135" i="2"/>
  <c r="G139" i="2"/>
  <c r="BQ135" i="2"/>
  <c r="CU131" i="2"/>
  <c r="BG141" i="2"/>
  <c r="BO141" i="2"/>
  <c r="DA141" i="2"/>
  <c r="DI141" i="2"/>
  <c r="CU103" i="2"/>
  <c r="AF141" i="2"/>
  <c r="AF117" i="2"/>
  <c r="BT114" i="2"/>
  <c r="BA114" i="2" s="1"/>
  <c r="AD114" i="2"/>
  <c r="BF135" i="2"/>
  <c r="BN135" i="2"/>
  <c r="BL135" i="2"/>
  <c r="BT135" i="2"/>
  <c r="BW121" i="2"/>
  <c r="CT121" i="2" s="1"/>
  <c r="BW127" i="2"/>
  <c r="CT127" i="2" s="1"/>
  <c r="BA129" i="2"/>
  <c r="BI135" i="2"/>
  <c r="O146" i="2"/>
  <c r="O147" i="2" s="1"/>
  <c r="W146" i="2"/>
  <c r="W147" i="2" s="1"/>
  <c r="AQ146" i="2"/>
  <c r="G133" i="2"/>
  <c r="BW133" i="2" s="1"/>
  <c r="CT133" i="2" s="1"/>
  <c r="I142" i="2"/>
  <c r="BD141" i="2"/>
  <c r="BD117" i="2"/>
  <c r="BL141" i="2"/>
  <c r="DF141" i="2"/>
  <c r="AC111" i="2"/>
  <c r="AZ111" i="2" s="1"/>
  <c r="CU119" i="2"/>
  <c r="AB139" i="2"/>
  <c r="BV120" i="2"/>
  <c r="BA120" i="2" s="1"/>
  <c r="AB135" i="2"/>
  <c r="BW120" i="2"/>
  <c r="CT120" i="2" s="1"/>
  <c r="DP120" i="2"/>
  <c r="DP139" i="2" s="1"/>
  <c r="AF135" i="2"/>
  <c r="BW126" i="2"/>
  <c r="CT126" i="2" s="1"/>
  <c r="BA128" i="2"/>
  <c r="BW129" i="2"/>
  <c r="CT129" i="2" s="1"/>
  <c r="AN146" i="2"/>
  <c r="AN147" i="2" s="1"/>
  <c r="BT139" i="2"/>
  <c r="BA115" i="2"/>
  <c r="DO135" i="2"/>
  <c r="DE139" i="2"/>
  <c r="DM139" i="2"/>
  <c r="BW123" i="2"/>
  <c r="CT123" i="2" s="1"/>
  <c r="AT140" i="2"/>
  <c r="AD125" i="2"/>
  <c r="BZ140" i="2"/>
  <c r="CW125" i="2"/>
  <c r="CW140" i="2" s="1"/>
  <c r="BX125" i="2"/>
  <c r="BZ135" i="2"/>
  <c r="BW130" i="2"/>
  <c r="CT130" i="2" s="1"/>
  <c r="AT135" i="2"/>
  <c r="CO146" i="2"/>
  <c r="CO147" i="2" s="1"/>
  <c r="BM139" i="2"/>
  <c r="BV121" i="2"/>
  <c r="BA121" i="2" s="1"/>
  <c r="DP121" i="2"/>
  <c r="CU121" i="2" s="1"/>
  <c r="BV123" i="2"/>
  <c r="BA123" i="2" s="1"/>
  <c r="DP123" i="2"/>
  <c r="CU132" i="2"/>
  <c r="J146" i="2"/>
  <c r="J147" i="2" s="1"/>
  <c r="Z146" i="2"/>
  <c r="Z147" i="2" s="1"/>
  <c r="DB141" i="2"/>
  <c r="DJ141" i="2"/>
  <c r="DB117" i="2"/>
  <c r="DJ117" i="2"/>
  <c r="BG139" i="2"/>
  <c r="BO139" i="2"/>
  <c r="BO146" i="2" s="1"/>
  <c r="M146" i="2"/>
  <c r="M147" i="2" s="1"/>
  <c r="U146" i="2"/>
  <c r="CF146" i="2"/>
  <c r="CF147" i="2" s="1"/>
  <c r="AF140" i="2"/>
  <c r="AR146" i="2"/>
  <c r="BX145" i="2"/>
  <c r="BU139" i="2"/>
  <c r="K146" i="2"/>
  <c r="S146" i="2"/>
  <c r="AC44" i="1"/>
  <c r="AZ44" i="1" s="1"/>
  <c r="CU15" i="1"/>
  <c r="DT15" i="1" s="1"/>
  <c r="BR144" i="1"/>
  <c r="BR37" i="1"/>
  <c r="BR137" i="1" s="1"/>
  <c r="BA13" i="1"/>
  <c r="DS13" i="1" s="1"/>
  <c r="AD87" i="1"/>
  <c r="BQ87" i="1"/>
  <c r="BA87" i="1" s="1"/>
  <c r="DR4" i="1"/>
  <c r="DA37" i="1"/>
  <c r="DS6" i="1"/>
  <c r="CU8" i="1"/>
  <c r="G10" i="1"/>
  <c r="DP10" i="1"/>
  <c r="CU10" i="1" s="1"/>
  <c r="DT10" i="1" s="1"/>
  <c r="BV10" i="1"/>
  <c r="BA10" i="1" s="1"/>
  <c r="DS10" i="1" s="1"/>
  <c r="BA11" i="1"/>
  <c r="BW15" i="1"/>
  <c r="CT15" i="1" s="1"/>
  <c r="DS22" i="1"/>
  <c r="BA24" i="1"/>
  <c r="DS24" i="1" s="1"/>
  <c r="BA26" i="1"/>
  <c r="DS26" i="1" s="1"/>
  <c r="DR34" i="1"/>
  <c r="AC34" i="1"/>
  <c r="AZ34" i="1" s="1"/>
  <c r="CU34" i="1"/>
  <c r="DT34" i="1" s="1"/>
  <c r="CV37" i="1"/>
  <c r="CX78" i="1"/>
  <c r="DN78" i="1"/>
  <c r="AC65" i="1"/>
  <c r="AZ65" i="1" s="1"/>
  <c r="AC77" i="1"/>
  <c r="AZ77" i="1" s="1"/>
  <c r="AS145" i="1"/>
  <c r="AD86" i="1"/>
  <c r="AS101" i="1"/>
  <c r="AB144" i="1"/>
  <c r="BV4" i="1"/>
  <c r="DP4" i="1"/>
  <c r="AB37" i="1"/>
  <c r="DB144" i="1"/>
  <c r="DB37" i="1"/>
  <c r="DJ144" i="1"/>
  <c r="DJ37" i="1"/>
  <c r="CU5" i="1"/>
  <c r="DT5" i="1" s="1"/>
  <c r="G142" i="1"/>
  <c r="DR142" i="1" s="1"/>
  <c r="DR14" i="1"/>
  <c r="CU14" i="1"/>
  <c r="BA16" i="1"/>
  <c r="DS16" i="1" s="1"/>
  <c r="CU17" i="1"/>
  <c r="DT27" i="1"/>
  <c r="AC32" i="1"/>
  <c r="AZ32" i="1" s="1"/>
  <c r="BW32" i="1"/>
  <c r="CT32" i="1" s="1"/>
  <c r="G140" i="1"/>
  <c r="DR140" i="1" s="1"/>
  <c r="DR33" i="1"/>
  <c r="BW33" i="1"/>
  <c r="CT33" i="1" s="1"/>
  <c r="BG37" i="1"/>
  <c r="BG137" i="1" s="1"/>
  <c r="CY78" i="1"/>
  <c r="DG78" i="1"/>
  <c r="DO78" i="1"/>
  <c r="BA49" i="1"/>
  <c r="DS49" i="1" s="1"/>
  <c r="BW49" i="1"/>
  <c r="CT49" i="1" s="1"/>
  <c r="DT102" i="1"/>
  <c r="DD117" i="1"/>
  <c r="DD141" i="1"/>
  <c r="DL141" i="1"/>
  <c r="DL117" i="1"/>
  <c r="BW131" i="1"/>
  <c r="CT131" i="1" s="1"/>
  <c r="DC144" i="1"/>
  <c r="DC146" i="1" s="1"/>
  <c r="DC37" i="1"/>
  <c r="DK144" i="1"/>
  <c r="DK37" i="1"/>
  <c r="BP141" i="1"/>
  <c r="BP117" i="1"/>
  <c r="BW47" i="1"/>
  <c r="CT47" i="1" s="1"/>
  <c r="DT47" i="1"/>
  <c r="AC48" i="1"/>
  <c r="AZ48" i="1" s="1"/>
  <c r="BW19" i="1"/>
  <c r="CT19" i="1" s="1"/>
  <c r="AC63" i="1"/>
  <c r="AZ63" i="1" s="1"/>
  <c r="BU135" i="1"/>
  <c r="BK144" i="1"/>
  <c r="BK37" i="1"/>
  <c r="BT37" i="1"/>
  <c r="DN37" i="1"/>
  <c r="CZ37" i="1"/>
  <c r="AC7" i="1"/>
  <c r="AZ7" i="1" s="1"/>
  <c r="DS7" i="1"/>
  <c r="BH37" i="1"/>
  <c r="BD142" i="1"/>
  <c r="BL142" i="1"/>
  <c r="BT142" i="1"/>
  <c r="DT17" i="1"/>
  <c r="BV18" i="1"/>
  <c r="BA18" i="1" s="1"/>
  <c r="AD18" i="1"/>
  <c r="AY37" i="1"/>
  <c r="CU18" i="1"/>
  <c r="BZ144" i="1"/>
  <c r="BX144" i="1" s="1"/>
  <c r="CW19" i="1"/>
  <c r="CU19" i="1" s="1"/>
  <c r="DT19" i="1" s="1"/>
  <c r="BZ37" i="1"/>
  <c r="CU23" i="1"/>
  <c r="DT23" i="1" s="1"/>
  <c r="DR25" i="1"/>
  <c r="AC25" i="1"/>
  <c r="AZ25" i="1" s="1"/>
  <c r="BB140" i="1"/>
  <c r="DR36" i="1"/>
  <c r="AC36" i="1"/>
  <c r="AZ36" i="1" s="1"/>
  <c r="G42" i="1"/>
  <c r="DA78" i="1"/>
  <c r="DI78" i="1"/>
  <c r="DI137" i="1" s="1"/>
  <c r="DI147" i="1" s="1"/>
  <c r="BW86" i="1"/>
  <c r="CT86" i="1" s="1"/>
  <c r="DR100" i="1"/>
  <c r="AC100" i="1"/>
  <c r="AZ100" i="1" s="1"/>
  <c r="BW100" i="1"/>
  <c r="CT100" i="1" s="1"/>
  <c r="G26" i="1"/>
  <c r="DP26" i="1"/>
  <c r="CU26" i="1" s="1"/>
  <c r="DT26" i="1" s="1"/>
  <c r="BV26" i="1"/>
  <c r="DR27" i="1"/>
  <c r="AC27" i="1"/>
  <c r="AZ27" i="1" s="1"/>
  <c r="BH117" i="1"/>
  <c r="BH141" i="1"/>
  <c r="BW26" i="1"/>
  <c r="CT26" i="1" s="1"/>
  <c r="BM143" i="1"/>
  <c r="BM78" i="1"/>
  <c r="BW63" i="1"/>
  <c r="CT63" i="1" s="1"/>
  <c r="BA109" i="1"/>
  <c r="DS109" i="1" s="1"/>
  <c r="BJ144" i="1"/>
  <c r="BJ37" i="1"/>
  <c r="BA14" i="1"/>
  <c r="DT18" i="1"/>
  <c r="BN78" i="1"/>
  <c r="BM135" i="1"/>
  <c r="BW6" i="1"/>
  <c r="CT6" i="1" s="1"/>
  <c r="DR6" i="1"/>
  <c r="CU7" i="1"/>
  <c r="DT7" i="1" s="1"/>
  <c r="BW8" i="1"/>
  <c r="CT8" i="1" s="1"/>
  <c r="DT8" i="1"/>
  <c r="DS9" i="1"/>
  <c r="DT11" i="1"/>
  <c r="DS17" i="1"/>
  <c r="DS23" i="1"/>
  <c r="BA32" i="1"/>
  <c r="DS32" i="1" s="1"/>
  <c r="DS35" i="1"/>
  <c r="AC35" i="1"/>
  <c r="AZ35" i="1" s="1"/>
  <c r="AW137" i="1"/>
  <c r="DT38" i="1"/>
  <c r="BA47" i="1"/>
  <c r="DS47" i="1" s="1"/>
  <c r="BS75" i="1"/>
  <c r="AD75" i="1"/>
  <c r="BR101" i="1"/>
  <c r="BE143" i="1"/>
  <c r="BE146" i="1" s="1"/>
  <c r="BA38" i="1"/>
  <c r="BE78" i="1"/>
  <c r="G76" i="1"/>
  <c r="BV76" i="1"/>
  <c r="BA76" i="1" s="1"/>
  <c r="DS76" i="1" s="1"/>
  <c r="DP76" i="1"/>
  <c r="CU76" i="1" s="1"/>
  <c r="DT76" i="1" s="1"/>
  <c r="BB144" i="1"/>
  <c r="BB37" i="1"/>
  <c r="BS144" i="1"/>
  <c r="BS37" i="1"/>
  <c r="BA15" i="1"/>
  <c r="DS15" i="1" s="1"/>
  <c r="DR23" i="1"/>
  <c r="BW23" i="1"/>
  <c r="CT23" i="1" s="1"/>
  <c r="BE135" i="1"/>
  <c r="DT16" i="1"/>
  <c r="BW4" i="1"/>
  <c r="CT4" i="1" s="1"/>
  <c r="AC6" i="1"/>
  <c r="AZ6" i="1" s="1"/>
  <c r="CU6" i="1"/>
  <c r="DT6" i="1" s="1"/>
  <c r="DS11" i="1"/>
  <c r="BW12" i="1"/>
  <c r="CT12" i="1" s="1"/>
  <c r="DT12" i="1"/>
  <c r="AC16" i="1"/>
  <c r="AZ16" i="1" s="1"/>
  <c r="DR16" i="1"/>
  <c r="BA17" i="1"/>
  <c r="CU22" i="1"/>
  <c r="DT22" i="1" s="1"/>
  <c r="BA25" i="1"/>
  <c r="DS25" i="1" s="1"/>
  <c r="BW28" i="1"/>
  <c r="CT28" i="1" s="1"/>
  <c r="DT28" i="1"/>
  <c r="BA36" i="1"/>
  <c r="DS36" i="1" s="1"/>
  <c r="AV78" i="1"/>
  <c r="AV137" i="1" s="1"/>
  <c r="BP86" i="1"/>
  <c r="BP101" i="1" s="1"/>
  <c r="BD144" i="1"/>
  <c r="DD144" i="1"/>
  <c r="BE142" i="1"/>
  <c r="DE142" i="1"/>
  <c r="BA35" i="1"/>
  <c r="S147" i="1"/>
  <c r="DR38" i="1"/>
  <c r="BG143" i="1"/>
  <c r="BG78" i="1"/>
  <c r="BO143" i="1"/>
  <c r="BO78" i="1"/>
  <c r="BO137" i="1" s="1"/>
  <c r="BW38" i="1"/>
  <c r="CT38" i="1" s="1"/>
  <c r="CZ143" i="1"/>
  <c r="DH143" i="1"/>
  <c r="AB143" i="1"/>
  <c r="BV40" i="1"/>
  <c r="AB78" i="1"/>
  <c r="BW50" i="1"/>
  <c r="CT50" i="1" s="1"/>
  <c r="BH64" i="1"/>
  <c r="BA64" i="1" s="1"/>
  <c r="AD64" i="1"/>
  <c r="CU64" i="1"/>
  <c r="CY145" i="1"/>
  <c r="CU79" i="1"/>
  <c r="DG145" i="1"/>
  <c r="DG101" i="1"/>
  <c r="DO145" i="1"/>
  <c r="DO101" i="1"/>
  <c r="BW89" i="1"/>
  <c r="CT89" i="1" s="1"/>
  <c r="AC91" i="1"/>
  <c r="AZ91" i="1" s="1"/>
  <c r="CY101" i="1"/>
  <c r="DB135" i="1"/>
  <c r="DJ135" i="1"/>
  <c r="BW128" i="1"/>
  <c r="CT128" i="1" s="1"/>
  <c r="DR134" i="1"/>
  <c r="BW134" i="1"/>
  <c r="CT134" i="1" s="1"/>
  <c r="AD4" i="1"/>
  <c r="BE144" i="1"/>
  <c r="BM144" i="1"/>
  <c r="BM146" i="1" s="1"/>
  <c r="BU144" i="1"/>
  <c r="DE144" i="1"/>
  <c r="DE37" i="1"/>
  <c r="DM144" i="1"/>
  <c r="DM37" i="1"/>
  <c r="AC5" i="1"/>
  <c r="AZ5" i="1" s="1"/>
  <c r="BW9" i="1"/>
  <c r="CT9" i="1" s="1"/>
  <c r="AD14" i="1"/>
  <c r="BF142" i="1"/>
  <c r="BN142" i="1"/>
  <c r="CX142" i="1"/>
  <c r="DF142" i="1"/>
  <c r="DN142" i="1"/>
  <c r="AC15" i="1"/>
  <c r="AZ15" i="1" s="1"/>
  <c r="BW16" i="1"/>
  <c r="CT16" i="1" s="1"/>
  <c r="AC22" i="1"/>
  <c r="AZ22" i="1" s="1"/>
  <c r="BW25" i="1"/>
  <c r="CT25" i="1" s="1"/>
  <c r="BW27" i="1"/>
  <c r="CT27" i="1" s="1"/>
  <c r="AC31" i="1"/>
  <c r="AZ31" i="1" s="1"/>
  <c r="AC33" i="1"/>
  <c r="AZ33" i="1" s="1"/>
  <c r="CX140" i="1"/>
  <c r="DF140" i="1"/>
  <c r="DN140" i="1"/>
  <c r="BW34" i="1"/>
  <c r="CT34" i="1" s="1"/>
  <c r="BW36" i="1"/>
  <c r="CT36" i="1" s="1"/>
  <c r="AR147" i="1"/>
  <c r="AC38" i="1"/>
  <c r="AZ38" i="1" s="1"/>
  <c r="DS38" i="1"/>
  <c r="AD42" i="1"/>
  <c r="AY143" i="1"/>
  <c r="AY78" i="1"/>
  <c r="DT45" i="1"/>
  <c r="BU46" i="1"/>
  <c r="BU143" i="1" s="1"/>
  <c r="BW52" i="1"/>
  <c r="CT52" i="1" s="1"/>
  <c r="AC53" i="1"/>
  <c r="AZ53" i="1" s="1"/>
  <c r="DT53" i="1"/>
  <c r="BW57" i="1"/>
  <c r="CT57" i="1" s="1"/>
  <c r="BV59" i="1"/>
  <c r="CU61" i="1"/>
  <c r="BA63" i="1"/>
  <c r="DS63" i="1" s="1"/>
  <c r="BA74" i="1"/>
  <c r="CU74" i="1"/>
  <c r="BF145" i="1"/>
  <c r="BF101" i="1"/>
  <c r="BN145" i="1"/>
  <c r="BN101" i="1"/>
  <c r="BV145" i="1"/>
  <c r="CZ145" i="1"/>
  <c r="DH145" i="1"/>
  <c r="DH101" i="1"/>
  <c r="CU83" i="1"/>
  <c r="CU91" i="1"/>
  <c r="DT92" i="1"/>
  <c r="BW92" i="1"/>
  <c r="CT92" i="1" s="1"/>
  <c r="DS98" i="1"/>
  <c r="AC98" i="1"/>
  <c r="AZ98" i="1" s="1"/>
  <c r="CZ101" i="1"/>
  <c r="AC110" i="1"/>
  <c r="AZ110" i="1" s="1"/>
  <c r="CU125" i="1"/>
  <c r="DT91" i="1"/>
  <c r="BW91" i="1"/>
  <c r="CT91" i="1" s="1"/>
  <c r="AY139" i="1"/>
  <c r="AY135" i="1"/>
  <c r="AD120" i="1"/>
  <c r="BV120" i="1"/>
  <c r="BA120" i="1" s="1"/>
  <c r="CX139" i="1"/>
  <c r="CX135" i="1"/>
  <c r="CX137" i="1" s="1"/>
  <c r="BL144" i="1"/>
  <c r="DL144" i="1"/>
  <c r="BM142" i="1"/>
  <c r="BN144" i="1"/>
  <c r="DF144" i="1"/>
  <c r="DG142" i="1"/>
  <c r="DL37" i="1"/>
  <c r="CU45" i="1"/>
  <c r="BO145" i="1"/>
  <c r="BO101" i="1"/>
  <c r="BW80" i="1"/>
  <c r="CT80" i="1" s="1"/>
  <c r="DP90" i="1"/>
  <c r="CU90" i="1" s="1"/>
  <c r="BX90" i="1"/>
  <c r="CS101" i="1"/>
  <c r="BQ141" i="1"/>
  <c r="AY144" i="1"/>
  <c r="BG144" i="1"/>
  <c r="BO144" i="1"/>
  <c r="CY144" i="1"/>
  <c r="CY37" i="1"/>
  <c r="DG144" i="1"/>
  <c r="DG37" i="1"/>
  <c r="DO144" i="1"/>
  <c r="DO37" i="1"/>
  <c r="DR5" i="1"/>
  <c r="AC9" i="1"/>
  <c r="AZ9" i="1" s="1"/>
  <c r="BH142" i="1"/>
  <c r="BP142" i="1"/>
  <c r="BX14" i="1"/>
  <c r="CZ142" i="1"/>
  <c r="DH142" i="1"/>
  <c r="AY142" i="1"/>
  <c r="DP15" i="1"/>
  <c r="DP142" i="1" s="1"/>
  <c r="DR22" i="1"/>
  <c r="DP24" i="1"/>
  <c r="CU24" i="1" s="1"/>
  <c r="DT24" i="1" s="1"/>
  <c r="DR31" i="1"/>
  <c r="AY140" i="1"/>
  <c r="DP33" i="1"/>
  <c r="N137" i="1"/>
  <c r="N147" i="1" s="1"/>
  <c r="V137" i="1"/>
  <c r="V147" i="1" s="1"/>
  <c r="AT37" i="1"/>
  <c r="BL37" i="1"/>
  <c r="BL137" i="1" s="1"/>
  <c r="BU37" i="1"/>
  <c r="CS37" i="1"/>
  <c r="BB143" i="1"/>
  <c r="BB78" i="1"/>
  <c r="BJ143" i="1"/>
  <c r="BJ78" i="1"/>
  <c r="BR143" i="1"/>
  <c r="BR78" i="1"/>
  <c r="DC143" i="1"/>
  <c r="DC78" i="1"/>
  <c r="AC43" i="1"/>
  <c r="AZ43" i="1" s="1"/>
  <c r="BW43" i="1"/>
  <c r="CT43" i="1" s="1"/>
  <c r="AT143" i="1"/>
  <c r="AT78" i="1"/>
  <c r="AC51" i="1"/>
  <c r="AZ51" i="1" s="1"/>
  <c r="BH60" i="1"/>
  <c r="BA60" i="1" s="1"/>
  <c r="DS60" i="1" s="1"/>
  <c r="BA73" i="1"/>
  <c r="DS73" i="1" s="1"/>
  <c r="CZ78" i="1"/>
  <c r="AF145" i="1"/>
  <c r="AF101" i="1"/>
  <c r="BC79" i="1"/>
  <c r="AD79" i="1"/>
  <c r="BH101" i="1"/>
  <c r="BH145" i="1"/>
  <c r="BP145" i="1"/>
  <c r="DT79" i="1"/>
  <c r="BJ101" i="1"/>
  <c r="AC95" i="1"/>
  <c r="AZ95" i="1" s="1"/>
  <c r="DS95" i="1"/>
  <c r="DT95" i="1"/>
  <c r="BA97" i="1"/>
  <c r="AC115" i="1"/>
  <c r="AZ115" i="1" s="1"/>
  <c r="CV144" i="1"/>
  <c r="CX144" i="1"/>
  <c r="CY142" i="1"/>
  <c r="DT52" i="1"/>
  <c r="CU53" i="1"/>
  <c r="DS54" i="1"/>
  <c r="AD122" i="1"/>
  <c r="BV122" i="1"/>
  <c r="BA122" i="1" s="1"/>
  <c r="BP144" i="1"/>
  <c r="DH144" i="1"/>
  <c r="BI142" i="1"/>
  <c r="BQ142" i="1"/>
  <c r="DA142" i="1"/>
  <c r="DI142" i="1"/>
  <c r="BW20" i="1"/>
  <c r="CT20" i="1" s="1"/>
  <c r="DI146" i="1"/>
  <c r="BD37" i="1"/>
  <c r="BM37" i="1"/>
  <c r="DD37" i="1"/>
  <c r="BC143" i="1"/>
  <c r="BC78" i="1"/>
  <c r="BK143" i="1"/>
  <c r="BK78" i="1"/>
  <c r="CV143" i="1"/>
  <c r="CV78" i="1"/>
  <c r="DD143" i="1"/>
  <c r="DD78" i="1"/>
  <c r="DL143" i="1"/>
  <c r="DL78" i="1"/>
  <c r="BF78" i="1"/>
  <c r="BW41" i="1"/>
  <c r="CT41" i="1" s="1"/>
  <c r="BA45" i="1"/>
  <c r="DS45" i="1" s="1"/>
  <c r="CN143" i="1"/>
  <c r="CN78" i="1"/>
  <c r="BX46" i="1"/>
  <c r="DT48" i="1"/>
  <c r="DR55" i="1"/>
  <c r="BW55" i="1"/>
  <c r="CT55" i="1" s="1"/>
  <c r="DT55" i="1"/>
  <c r="DS56" i="1"/>
  <c r="AC56" i="1"/>
  <c r="AZ56" i="1" s="1"/>
  <c r="CU56" i="1"/>
  <c r="DT56" i="1" s="1"/>
  <c r="CU57" i="1"/>
  <c r="DT57" i="1" s="1"/>
  <c r="AV143" i="1"/>
  <c r="AV146" i="1" s="1"/>
  <c r="BS59" i="1"/>
  <c r="AD59" i="1"/>
  <c r="CU59" i="1"/>
  <c r="BW66" i="1"/>
  <c r="CT66" i="1" s="1"/>
  <c r="DT66" i="1"/>
  <c r="DT67" i="1"/>
  <c r="AC69" i="1"/>
  <c r="AZ69" i="1" s="1"/>
  <c r="CP143" i="1"/>
  <c r="BX70" i="1"/>
  <c r="CP78" i="1"/>
  <c r="CP137" i="1" s="1"/>
  <c r="DM70" i="1"/>
  <c r="DM143" i="1" s="1"/>
  <c r="DM71" i="1"/>
  <c r="BA72" i="1"/>
  <c r="DS72" i="1" s="1"/>
  <c r="BW77" i="1"/>
  <c r="CT77" i="1" s="1"/>
  <c r="DH78" i="1"/>
  <c r="DH137" i="1" s="1"/>
  <c r="DC145" i="1"/>
  <c r="BX87" i="1"/>
  <c r="CN145" i="1"/>
  <c r="DK87" i="1"/>
  <c r="DK145" i="1" s="1"/>
  <c r="DS88" i="1"/>
  <c r="BA91" i="1"/>
  <c r="DS91" i="1" s="1"/>
  <c r="AC93" i="1"/>
  <c r="AZ93" i="1" s="1"/>
  <c r="DR94" i="1"/>
  <c r="BW94" i="1"/>
  <c r="CT94" i="1" s="1"/>
  <c r="AC94" i="1"/>
  <c r="AZ94" i="1" s="1"/>
  <c r="CU98" i="1"/>
  <c r="DT98" i="1" s="1"/>
  <c r="DM117" i="1"/>
  <c r="BZ141" i="1"/>
  <c r="BX106" i="1"/>
  <c r="BZ117" i="1"/>
  <c r="CW106" i="1"/>
  <c r="CW141" i="1" s="1"/>
  <c r="AD121" i="1"/>
  <c r="BV121" i="1"/>
  <c r="BA121" i="1" s="1"/>
  <c r="BN139" i="1"/>
  <c r="BN146" i="1" s="1"/>
  <c r="BN135" i="1"/>
  <c r="BT144" i="1"/>
  <c r="BU142" i="1"/>
  <c r="DM142" i="1"/>
  <c r="BF144" i="1"/>
  <c r="DN144" i="1"/>
  <c r="BG142" i="1"/>
  <c r="BO142" i="1"/>
  <c r="DO142" i="1"/>
  <c r="BV15" i="1"/>
  <c r="BV142" i="1" s="1"/>
  <c r="BV33" i="1"/>
  <c r="BA33" i="1" s="1"/>
  <c r="DS33" i="1" s="1"/>
  <c r="BI143" i="1"/>
  <c r="BI78" i="1"/>
  <c r="BI137" i="1" s="1"/>
  <c r="BI147" i="1" s="1"/>
  <c r="AD40" i="1"/>
  <c r="BH40" i="1"/>
  <c r="BA40" i="1" s="1"/>
  <c r="AC46" i="1"/>
  <c r="AZ46" i="1" s="1"/>
  <c r="DR51" i="1"/>
  <c r="BW51" i="1"/>
  <c r="CT51" i="1" s="1"/>
  <c r="AC57" i="1"/>
  <c r="AZ57" i="1" s="1"/>
  <c r="DS57" i="1"/>
  <c r="BG145" i="1"/>
  <c r="BH144" i="1"/>
  <c r="CZ144" i="1"/>
  <c r="BI144" i="1"/>
  <c r="BQ4" i="1"/>
  <c r="CN144" i="1"/>
  <c r="DA144" i="1"/>
  <c r="DI144" i="1"/>
  <c r="BB142" i="1"/>
  <c r="BJ142" i="1"/>
  <c r="BR142" i="1"/>
  <c r="DB142" i="1"/>
  <c r="DJ142" i="1"/>
  <c r="AF144" i="1"/>
  <c r="H137" i="1"/>
  <c r="H147" i="1" s="1"/>
  <c r="P137" i="1"/>
  <c r="P147" i="1" s="1"/>
  <c r="X137" i="1"/>
  <c r="X147" i="1" s="1"/>
  <c r="BE37" i="1"/>
  <c r="BE137" i="1" s="1"/>
  <c r="BN37" i="1"/>
  <c r="DF37" i="1"/>
  <c r="DF137" i="1" s="1"/>
  <c r="DF147" i="1" s="1"/>
  <c r="BD143" i="1"/>
  <c r="BL143" i="1"/>
  <c r="BT143" i="1"/>
  <c r="CW143" i="1"/>
  <c r="CW78" i="1"/>
  <c r="DE143" i="1"/>
  <c r="DE78" i="1"/>
  <c r="DT41" i="1"/>
  <c r="BV44" i="1"/>
  <c r="BA44" i="1" s="1"/>
  <c r="DS44" i="1" s="1"/>
  <c r="DP44" i="1"/>
  <c r="DP143" i="1" s="1"/>
  <c r="BQ46" i="1"/>
  <c r="BQ78" i="1" s="1"/>
  <c r="DK46" i="1"/>
  <c r="CU46" i="1" s="1"/>
  <c r="BA51" i="1"/>
  <c r="DS51" i="1" s="1"/>
  <c r="BA52" i="1"/>
  <c r="CU55" i="1"/>
  <c r="DB58" i="1"/>
  <c r="DB143" i="1" s="1"/>
  <c r="BX58" i="1"/>
  <c r="BW61" i="1"/>
  <c r="CT61" i="1" s="1"/>
  <c r="DT61" i="1"/>
  <c r="DT62" i="1"/>
  <c r="BW65" i="1"/>
  <c r="CT65" i="1" s="1"/>
  <c r="DS67" i="1"/>
  <c r="DR68" i="1"/>
  <c r="AC68" i="1"/>
  <c r="AZ68" i="1" s="1"/>
  <c r="CU80" i="1"/>
  <c r="DT80" i="1" s="1"/>
  <c r="CU82" i="1"/>
  <c r="DT82" i="1" s="1"/>
  <c r="BA89" i="1"/>
  <c r="DS89" i="1" s="1"/>
  <c r="BA90" i="1"/>
  <c r="BC96" i="1"/>
  <c r="BA96" i="1" s="1"/>
  <c r="DS96" i="1" s="1"/>
  <c r="AC102" i="1"/>
  <c r="AZ102" i="1" s="1"/>
  <c r="DK141" i="1"/>
  <c r="DK117" i="1"/>
  <c r="DR120" i="1"/>
  <c r="BW120" i="1"/>
  <c r="CT120" i="1" s="1"/>
  <c r="CU120" i="1"/>
  <c r="CV139" i="1"/>
  <c r="CU49" i="1"/>
  <c r="DT49" i="1" s="1"/>
  <c r="AC50" i="1"/>
  <c r="AZ50" i="1" s="1"/>
  <c r="DS50" i="1"/>
  <c r="AC55" i="1"/>
  <c r="AZ55" i="1" s="1"/>
  <c r="CU60" i="1"/>
  <c r="DT60" i="1" s="1"/>
  <c r="BA62" i="1"/>
  <c r="DS62" i="1" s="1"/>
  <c r="AY145" i="1"/>
  <c r="BI101" i="1"/>
  <c r="AC80" i="1"/>
  <c r="AZ80" i="1" s="1"/>
  <c r="DS80" i="1"/>
  <c r="BA85" i="1"/>
  <c r="DS85" i="1" s="1"/>
  <c r="DR88" i="1"/>
  <c r="BW88" i="1"/>
  <c r="CT88" i="1" s="1"/>
  <c r="AC88" i="1"/>
  <c r="AZ88" i="1" s="1"/>
  <c r="CU95" i="1"/>
  <c r="CU107" i="1"/>
  <c r="DR112" i="1"/>
  <c r="BW112" i="1"/>
  <c r="CT112" i="1" s="1"/>
  <c r="BP135" i="1"/>
  <c r="DC135" i="1"/>
  <c r="DK135" i="1"/>
  <c r="DT118" i="1"/>
  <c r="DD139" i="1"/>
  <c r="DD146" i="1" s="1"/>
  <c r="BS101" i="1"/>
  <c r="DD145" i="1"/>
  <c r="DD101" i="1"/>
  <c r="DL145" i="1"/>
  <c r="DR84" i="1"/>
  <c r="BW84" i="1"/>
  <c r="CT84" i="1" s="1"/>
  <c r="CU86" i="1"/>
  <c r="DT86" i="1" s="1"/>
  <c r="CU93" i="1"/>
  <c r="DT93" i="1" s="1"/>
  <c r="AC99" i="1"/>
  <c r="AZ99" i="1" s="1"/>
  <c r="BX99" i="1"/>
  <c r="CW99" i="1"/>
  <c r="CU99" i="1" s="1"/>
  <c r="DL101" i="1"/>
  <c r="CZ141" i="1"/>
  <c r="DH141" i="1"/>
  <c r="DH146" i="1" s="1"/>
  <c r="DH117" i="1"/>
  <c r="O146" i="1"/>
  <c r="O147" i="1" s="1"/>
  <c r="W146" i="1"/>
  <c r="BA65" i="1"/>
  <c r="DS65" i="1" s="1"/>
  <c r="CU65" i="1"/>
  <c r="DT65" i="1" s="1"/>
  <c r="AS143" i="1"/>
  <c r="AS78" i="1"/>
  <c r="AS137" i="1" s="1"/>
  <c r="AS147" i="1" s="1"/>
  <c r="BP70" i="1"/>
  <c r="BP78" i="1" s="1"/>
  <c r="BW72" i="1"/>
  <c r="CT72" i="1" s="1"/>
  <c r="DP73" i="1"/>
  <c r="CU73" i="1" s="1"/>
  <c r="DT73" i="1" s="1"/>
  <c r="G73" i="1"/>
  <c r="DR73" i="1" s="1"/>
  <c r="BD145" i="1"/>
  <c r="BD101" i="1"/>
  <c r="BL145" i="1"/>
  <c r="BT145" i="1"/>
  <c r="BW83" i="1"/>
  <c r="CT83" i="1" s="1"/>
  <c r="DT83" i="1"/>
  <c r="AC84" i="1"/>
  <c r="AZ84" i="1" s="1"/>
  <c r="CU89" i="1"/>
  <c r="DT89" i="1" s="1"/>
  <c r="AD90" i="1"/>
  <c r="AC104" i="1"/>
  <c r="AZ104" i="1" s="1"/>
  <c r="BW104" i="1"/>
  <c r="CT104" i="1" s="1"/>
  <c r="BA110" i="1"/>
  <c r="DS110" i="1" s="1"/>
  <c r="BJ146" i="1"/>
  <c r="BV123" i="1"/>
  <c r="AD123" i="1"/>
  <c r="CX143" i="1"/>
  <c r="DF143" i="1"/>
  <c r="DN143" i="1"/>
  <c r="DT43" i="1"/>
  <c r="CU51" i="1"/>
  <c r="DT51" i="1" s="1"/>
  <c r="DS52" i="1"/>
  <c r="CU52" i="1"/>
  <c r="DT59" i="1"/>
  <c r="BA69" i="1"/>
  <c r="DS69" i="1" s="1"/>
  <c r="AC72" i="1"/>
  <c r="AZ72" i="1" s="1"/>
  <c r="DS74" i="1"/>
  <c r="DT74" i="1"/>
  <c r="BA77" i="1"/>
  <c r="DS77" i="1" s="1"/>
  <c r="DF78" i="1"/>
  <c r="DF145" i="1"/>
  <c r="DN145" i="1"/>
  <c r="DN101" i="1"/>
  <c r="DS81" i="1"/>
  <c r="DT85" i="1"/>
  <c r="BL101" i="1"/>
  <c r="BN141" i="1"/>
  <c r="BN117" i="1"/>
  <c r="BW102" i="1"/>
  <c r="CT102" i="1" s="1"/>
  <c r="DB141" i="1"/>
  <c r="DB117" i="1"/>
  <c r="DJ141" i="1"/>
  <c r="DJ117" i="1"/>
  <c r="BW103" i="1"/>
  <c r="CT103" i="1" s="1"/>
  <c r="DT103" i="1"/>
  <c r="CC141" i="1"/>
  <c r="CC117" i="1"/>
  <c r="CC137" i="1" s="1"/>
  <c r="BX107" i="1"/>
  <c r="CZ117" i="1"/>
  <c r="CZ139" i="1"/>
  <c r="CZ135" i="1"/>
  <c r="DP139" i="1"/>
  <c r="CU126" i="1"/>
  <c r="DT126" i="1" s="1"/>
  <c r="AC132" i="1"/>
  <c r="AZ132" i="1" s="1"/>
  <c r="W137" i="1"/>
  <c r="W147" i="1" s="1"/>
  <c r="AM147" i="1"/>
  <c r="AU147" i="1"/>
  <c r="CA137" i="1"/>
  <c r="CA147" i="1" s="1"/>
  <c r="DA143" i="1"/>
  <c r="DI143" i="1"/>
  <c r="CE143" i="1"/>
  <c r="CE146" i="1" s="1"/>
  <c r="DJ70" i="1"/>
  <c r="CU70" i="1" s="1"/>
  <c r="BE145" i="1"/>
  <c r="BM145" i="1"/>
  <c r="BU145" i="1"/>
  <c r="CV145" i="1"/>
  <c r="CV101" i="1"/>
  <c r="DE145" i="1"/>
  <c r="DE101" i="1"/>
  <c r="DM145" i="1"/>
  <c r="DM101" i="1"/>
  <c r="BV86" i="1"/>
  <c r="BA86" i="1" s="1"/>
  <c r="DS97" i="1"/>
  <c r="AC97" i="1"/>
  <c r="AZ97" i="1" s="1"/>
  <c r="BM117" i="1"/>
  <c r="AB141" i="1"/>
  <c r="AB117" i="1"/>
  <c r="DP106" i="1"/>
  <c r="DP117" i="1" s="1"/>
  <c r="BV106" i="1"/>
  <c r="BW109" i="1"/>
  <c r="CT109" i="1" s="1"/>
  <c r="DT109" i="1"/>
  <c r="BA114" i="1"/>
  <c r="DS114" i="1" s="1"/>
  <c r="CU114" i="1"/>
  <c r="DT114" i="1" s="1"/>
  <c r="AE117" i="1"/>
  <c r="AE137" i="1" s="1"/>
  <c r="DA135" i="1"/>
  <c r="DI135" i="1"/>
  <c r="BL139" i="1"/>
  <c r="BL135" i="1"/>
  <c r="DT120" i="1"/>
  <c r="DR122" i="1"/>
  <c r="BW122" i="1"/>
  <c r="CT122" i="1" s="1"/>
  <c r="CU122" i="1"/>
  <c r="DT122" i="1" s="1"/>
  <c r="DS131" i="1"/>
  <c r="BA132" i="1"/>
  <c r="DS132" i="1" s="1"/>
  <c r="CU132" i="1"/>
  <c r="DT132" i="1" s="1"/>
  <c r="AC133" i="1"/>
  <c r="AZ133" i="1" s="1"/>
  <c r="CP146" i="1"/>
  <c r="BX64" i="1"/>
  <c r="BX69" i="1"/>
  <c r="CE78" i="1"/>
  <c r="CE137" i="1" s="1"/>
  <c r="BI145" i="1"/>
  <c r="BZ145" i="1"/>
  <c r="DA145" i="1"/>
  <c r="DI145" i="1"/>
  <c r="AT145" i="1"/>
  <c r="BA93" i="1"/>
  <c r="DS93" i="1" s="1"/>
  <c r="AT101" i="1"/>
  <c r="BM101" i="1"/>
  <c r="DA101" i="1"/>
  <c r="BI117" i="1"/>
  <c r="DE141" i="1"/>
  <c r="DE146" i="1" s="1"/>
  <c r="CU112" i="1"/>
  <c r="DT112" i="1" s="1"/>
  <c r="BX116" i="1"/>
  <c r="DN116" i="1"/>
  <c r="CU116" i="1" s="1"/>
  <c r="BJ135" i="1"/>
  <c r="CU118" i="1"/>
  <c r="DM135" i="1"/>
  <c r="BA123" i="1"/>
  <c r="BW127" i="1"/>
  <c r="CT127" i="1" s="1"/>
  <c r="AD128" i="1"/>
  <c r="BC128" i="1"/>
  <c r="BA128" i="1" s="1"/>
  <c r="CU128" i="1"/>
  <c r="AC134" i="1"/>
  <c r="AZ134" i="1" s="1"/>
  <c r="AF146" i="1"/>
  <c r="AN146" i="1"/>
  <c r="AN147" i="1" s="1"/>
  <c r="CC146" i="1"/>
  <c r="CK146" i="1"/>
  <c r="CK147" i="1" s="1"/>
  <c r="G145" i="1"/>
  <c r="DR145" i="1" s="1"/>
  <c r="BB145" i="1"/>
  <c r="BJ145" i="1"/>
  <c r="BR145" i="1"/>
  <c r="CS145" i="1"/>
  <c r="DB145" i="1"/>
  <c r="DJ145" i="1"/>
  <c r="BZ101" i="1"/>
  <c r="DB101" i="1"/>
  <c r="BJ141" i="1"/>
  <c r="BJ117" i="1"/>
  <c r="BR141" i="1"/>
  <c r="BR146" i="1" s="1"/>
  <c r="CW117" i="1"/>
  <c r="DS105" i="1"/>
  <c r="BV107" i="1"/>
  <c r="AD107" i="1"/>
  <c r="CS141" i="1"/>
  <c r="CS146" i="1" s="1"/>
  <c r="CS117" i="1"/>
  <c r="DP108" i="1"/>
  <c r="CU108" i="1" s="1"/>
  <c r="BX108" i="1"/>
  <c r="AC114" i="1"/>
  <c r="AZ114" i="1" s="1"/>
  <c r="BW114" i="1"/>
  <c r="CT114" i="1" s="1"/>
  <c r="BW115" i="1"/>
  <c r="CT115" i="1" s="1"/>
  <c r="BA118" i="1"/>
  <c r="BK135" i="1"/>
  <c r="CW139" i="1"/>
  <c r="CU119" i="1"/>
  <c r="DF139" i="1"/>
  <c r="DF146" i="1" s="1"/>
  <c r="DN139" i="1"/>
  <c r="DR123" i="1"/>
  <c r="BW123" i="1"/>
  <c r="CT123" i="1" s="1"/>
  <c r="DR124" i="1"/>
  <c r="BW124" i="1"/>
  <c r="CT124" i="1" s="1"/>
  <c r="DS126" i="1"/>
  <c r="AC126" i="1"/>
  <c r="AZ126" i="1" s="1"/>
  <c r="AD127" i="1"/>
  <c r="BC127" i="1"/>
  <c r="BA127" i="1" s="1"/>
  <c r="CW127" i="1"/>
  <c r="CW144" i="1" s="1"/>
  <c r="BZ135" i="1"/>
  <c r="AF135" i="1"/>
  <c r="AS146" i="1"/>
  <c r="BI146" i="1"/>
  <c r="DM141" i="1"/>
  <c r="CO137" i="1"/>
  <c r="BF143" i="1"/>
  <c r="BN143" i="1"/>
  <c r="CY143" i="1"/>
  <c r="DG143" i="1"/>
  <c r="DO143" i="1"/>
  <c r="AK143" i="1"/>
  <c r="AK146" i="1" s="1"/>
  <c r="AK78" i="1"/>
  <c r="AK137" i="1" s="1"/>
  <c r="AB101" i="1"/>
  <c r="AB145" i="1"/>
  <c r="BK145" i="1"/>
  <c r="BS145" i="1"/>
  <c r="DC101" i="1"/>
  <c r="BQ84" i="1"/>
  <c r="BA84" i="1" s="1"/>
  <c r="DS84" i="1" s="1"/>
  <c r="CN101" i="1"/>
  <c r="AC92" i="1"/>
  <c r="AZ92" i="1" s="1"/>
  <c r="BW98" i="1"/>
  <c r="CT98" i="1" s="1"/>
  <c r="G101" i="1"/>
  <c r="DR101" i="1" s="1"/>
  <c r="BE101" i="1"/>
  <c r="CY117" i="1"/>
  <c r="DO117" i="1"/>
  <c r="BA103" i="1"/>
  <c r="DS103" i="1" s="1"/>
  <c r="BA104" i="1"/>
  <c r="DS104" i="1" s="1"/>
  <c r="CU104" i="1"/>
  <c r="DT104" i="1" s="1"/>
  <c r="G106" i="1"/>
  <c r="AC108" i="1"/>
  <c r="AZ108" i="1" s="1"/>
  <c r="BB113" i="1"/>
  <c r="BA113" i="1" s="1"/>
  <c r="DS113" i="1" s="1"/>
  <c r="CU113" i="1"/>
  <c r="BT116" i="1"/>
  <c r="BA116" i="1" s="1"/>
  <c r="AD116" i="1"/>
  <c r="AD117" i="1" s="1"/>
  <c r="CQ117" i="1"/>
  <c r="CQ137" i="1" s="1"/>
  <c r="CY135" i="1"/>
  <c r="DG135" i="1"/>
  <c r="DO135" i="1"/>
  <c r="BV124" i="1"/>
  <c r="BA124" i="1" s="1"/>
  <c r="DS124" i="1" s="1"/>
  <c r="BT135" i="1"/>
  <c r="AW141" i="1"/>
  <c r="AW146" i="1" s="1"/>
  <c r="BG141" i="1"/>
  <c r="BO141" i="1"/>
  <c r="DA141" i="1"/>
  <c r="DI141" i="1"/>
  <c r="DT113" i="1"/>
  <c r="DI117" i="1"/>
  <c r="BF135" i="1"/>
  <c r="DH135" i="1"/>
  <c r="BK139" i="1"/>
  <c r="BK146" i="1" s="1"/>
  <c r="BS139" i="1"/>
  <c r="BA126" i="1"/>
  <c r="DT130" i="1"/>
  <c r="BB135" i="1"/>
  <c r="BX142" i="1"/>
  <c r="BC141" i="1"/>
  <c r="BK141" i="1"/>
  <c r="BS141" i="1"/>
  <c r="CV141" i="1"/>
  <c r="CV117" i="1"/>
  <c r="CX141" i="1"/>
  <c r="AC112" i="1"/>
  <c r="AZ112" i="1" s="1"/>
  <c r="I117" i="1"/>
  <c r="I137" i="1" s="1"/>
  <c r="I147" i="1" s="1"/>
  <c r="BS117" i="1"/>
  <c r="DE117" i="1"/>
  <c r="BR135" i="1"/>
  <c r="G139" i="1"/>
  <c r="DR119" i="1"/>
  <c r="BW119" i="1"/>
  <c r="CT119" i="1" s="1"/>
  <c r="DT119" i="1"/>
  <c r="AB139" i="1"/>
  <c r="AB135" i="1"/>
  <c r="CU123" i="1"/>
  <c r="DT123" i="1" s="1"/>
  <c r="CN140" i="1"/>
  <c r="BX140" i="1" s="1"/>
  <c r="CN135" i="1"/>
  <c r="BX125" i="1"/>
  <c r="CU131" i="1"/>
  <c r="DT131" i="1" s="1"/>
  <c r="BW133" i="1"/>
  <c r="CT133" i="1" s="1"/>
  <c r="G135" i="1"/>
  <c r="DR135" i="1" s="1"/>
  <c r="I146" i="1"/>
  <c r="BD141" i="1"/>
  <c r="BD146" i="1" s="1"/>
  <c r="BL141" i="1"/>
  <c r="BT102" i="1"/>
  <c r="BA102" i="1" s="1"/>
  <c r="DS102" i="1" s="1"/>
  <c r="DF141" i="1"/>
  <c r="AY141" i="1"/>
  <c r="AY117" i="1"/>
  <c r="DF117" i="1"/>
  <c r="CV135" i="1"/>
  <c r="DE135" i="1"/>
  <c r="DL139" i="1"/>
  <c r="CU121" i="1"/>
  <c r="DT121" i="1" s="1"/>
  <c r="AD125" i="1"/>
  <c r="BC125" i="1"/>
  <c r="BC140" i="1" s="1"/>
  <c r="CW134" i="1"/>
  <c r="CU134" i="1" s="1"/>
  <c r="DT134" i="1" s="1"/>
  <c r="BC134" i="1"/>
  <c r="BA134" i="1" s="1"/>
  <c r="DS134" i="1" s="1"/>
  <c r="CF146" i="1"/>
  <c r="CF147" i="1" s="1"/>
  <c r="BE141" i="1"/>
  <c r="BM141" i="1"/>
  <c r="BU141" i="1"/>
  <c r="CY141" i="1"/>
  <c r="CY146" i="1" s="1"/>
  <c r="DG141" i="1"/>
  <c r="DG146" i="1" s="1"/>
  <c r="DO141" i="1"/>
  <c r="DO146" i="1" s="1"/>
  <c r="CQ141" i="1"/>
  <c r="CQ146" i="1" s="1"/>
  <c r="BF107" i="1"/>
  <c r="BF117" i="1" s="1"/>
  <c r="BK117" i="1"/>
  <c r="BU117" i="1"/>
  <c r="DG117" i="1"/>
  <c r="DF135" i="1"/>
  <c r="DN135" i="1"/>
  <c r="CU124" i="1"/>
  <c r="DT124" i="1" s="1"/>
  <c r="AT140" i="1"/>
  <c r="BQ125" i="1"/>
  <c r="BQ135" i="1" s="1"/>
  <c r="DP133" i="1"/>
  <c r="DP135" i="1" s="1"/>
  <c r="BV133" i="1"/>
  <c r="CG146" i="1"/>
  <c r="CG147" i="1" s="1"/>
  <c r="CO146" i="1"/>
  <c r="BQ139" i="1"/>
  <c r="CM146" i="1"/>
  <c r="CM147" i="1" s="1"/>
  <c r="BG139" i="1"/>
  <c r="BO139" i="1"/>
  <c r="DA146" i="1"/>
  <c r="BA131" i="1"/>
  <c r="AH146" i="1"/>
  <c r="AH147" i="1" s="1"/>
  <c r="AP146" i="1"/>
  <c r="AP147" i="1" s="1"/>
  <c r="AX146" i="1"/>
  <c r="AX147" i="1" s="1"/>
  <c r="I142" i="1"/>
  <c r="BC133" i="1"/>
  <c r="K146" i="1"/>
  <c r="K147" i="1" s="1"/>
  <c r="S146" i="1"/>
  <c r="AJ146" i="1"/>
  <c r="AJ147" i="1" s="1"/>
  <c r="AR146" i="1"/>
  <c r="BA107" i="1" l="1"/>
  <c r="AT146" i="1"/>
  <c r="DP141" i="1"/>
  <c r="AE147" i="2"/>
  <c r="BF137" i="2"/>
  <c r="BF147" i="2" s="1"/>
  <c r="BH135" i="1"/>
  <c r="BH137" i="1" s="1"/>
  <c r="AD142" i="2"/>
  <c r="AF137" i="1"/>
  <c r="BQ145" i="1"/>
  <c r="DT128" i="1"/>
  <c r="CU125" i="2"/>
  <c r="BP143" i="2"/>
  <c r="AI147" i="1"/>
  <c r="DS21" i="1"/>
  <c r="AY137" i="1"/>
  <c r="BZ146" i="1"/>
  <c r="BV139" i="1"/>
  <c r="CW144" i="2"/>
  <c r="BC145" i="2"/>
  <c r="BW39" i="1"/>
  <c r="CT39" i="1" s="1"/>
  <c r="BV117" i="1"/>
  <c r="CP147" i="1"/>
  <c r="BS143" i="1"/>
  <c r="DS30" i="1"/>
  <c r="BV141" i="2"/>
  <c r="AX147" i="2"/>
  <c r="CU79" i="2"/>
  <c r="CN137" i="1"/>
  <c r="CN147" i="1" s="1"/>
  <c r="DM78" i="1"/>
  <c r="CU58" i="1"/>
  <c r="DT58" i="1" s="1"/>
  <c r="BB141" i="2"/>
  <c r="DM78" i="2"/>
  <c r="DM137" i="2" s="1"/>
  <c r="AK137" i="2"/>
  <c r="DT84" i="1"/>
  <c r="AE147" i="1"/>
  <c r="BV141" i="1"/>
  <c r="DM146" i="1"/>
  <c r="BW30" i="1"/>
  <c r="CT30" i="1" s="1"/>
  <c r="BV143" i="1"/>
  <c r="CN146" i="1"/>
  <c r="AD141" i="1"/>
  <c r="BH78" i="1"/>
  <c r="BP143" i="1"/>
  <c r="BP146" i="1" s="1"/>
  <c r="BF141" i="1"/>
  <c r="BQ143" i="1"/>
  <c r="BQ146" i="1" s="1"/>
  <c r="BA59" i="1"/>
  <c r="DS59" i="1" s="1"/>
  <c r="AV147" i="1"/>
  <c r="AT146" i="2"/>
  <c r="BQ145" i="2"/>
  <c r="BP78" i="2"/>
  <c r="BP137" i="2" s="1"/>
  <c r="BA90" i="2"/>
  <c r="DN117" i="2"/>
  <c r="DN137" i="2" s="1"/>
  <c r="AC24" i="2"/>
  <c r="AZ24" i="2" s="1"/>
  <c r="BF146" i="1"/>
  <c r="AD143" i="2"/>
  <c r="AD145" i="2"/>
  <c r="BC142" i="1"/>
  <c r="BX135" i="1"/>
  <c r="BW135" i="1" s="1"/>
  <c r="CT135" i="1" s="1"/>
  <c r="CU127" i="1"/>
  <c r="DT127" i="1" s="1"/>
  <c r="BA106" i="1"/>
  <c r="DS106" i="1" s="1"/>
  <c r="BP137" i="1"/>
  <c r="BB117" i="1"/>
  <c r="BB137" i="1" s="1"/>
  <c r="BQ101" i="1"/>
  <c r="DB146" i="1"/>
  <c r="BS78" i="1"/>
  <c r="AF146" i="2"/>
  <c r="BA106" i="2"/>
  <c r="CU77" i="2"/>
  <c r="DT129" i="1"/>
  <c r="CC147" i="1"/>
  <c r="BA119" i="1"/>
  <c r="DS119" i="1" s="1"/>
  <c r="BQ140" i="1"/>
  <c r="BU146" i="1"/>
  <c r="CW37" i="1"/>
  <c r="DK145" i="2"/>
  <c r="BX78" i="2"/>
  <c r="BA84" i="2"/>
  <c r="DD137" i="2"/>
  <c r="DG147" i="2"/>
  <c r="CY137" i="2"/>
  <c r="DM146" i="2"/>
  <c r="DN141" i="2"/>
  <c r="DN146" i="2" s="1"/>
  <c r="I146" i="2"/>
  <c r="I147" i="2" s="1"/>
  <c r="BX144" i="2"/>
  <c r="BW144" i="2" s="1"/>
  <c r="CT144" i="2" s="1"/>
  <c r="BM146" i="2"/>
  <c r="DA146" i="2"/>
  <c r="AI147" i="2"/>
  <c r="DM143" i="2"/>
  <c r="BX143" i="2"/>
  <c r="BE146" i="2"/>
  <c r="CZ141" i="2"/>
  <c r="CZ146" i="2" s="1"/>
  <c r="BF146" i="2"/>
  <c r="CM147" i="2"/>
  <c r="AP147" i="2"/>
  <c r="BV139" i="2"/>
  <c r="BA139" i="2" s="1"/>
  <c r="CV146" i="2"/>
  <c r="CV147" i="2" s="1"/>
  <c r="DE146" i="2"/>
  <c r="DJ146" i="2"/>
  <c r="DF146" i="2"/>
  <c r="DF147" i="2" s="1"/>
  <c r="BP146" i="2"/>
  <c r="BK146" i="2"/>
  <c r="DL146" i="2"/>
  <c r="CY146" i="2"/>
  <c r="CY147" i="2" s="1"/>
  <c r="CB147" i="2"/>
  <c r="AS146" i="2"/>
  <c r="AS147" i="2" s="1"/>
  <c r="BR137" i="2"/>
  <c r="BR147" i="2" s="1"/>
  <c r="CX137" i="2"/>
  <c r="CX147" i="2" s="1"/>
  <c r="Y147" i="2"/>
  <c r="CA147" i="2"/>
  <c r="CU107" i="2"/>
  <c r="CU117" i="2" s="1"/>
  <c r="CR147" i="2"/>
  <c r="CU139" i="2"/>
  <c r="DC146" i="2"/>
  <c r="DF137" i="2"/>
  <c r="CW135" i="2"/>
  <c r="CW141" i="2"/>
  <c r="BN146" i="2"/>
  <c r="BR146" i="2"/>
  <c r="BC117" i="2"/>
  <c r="BV143" i="2"/>
  <c r="BM137" i="2"/>
  <c r="BM147" i="2" s="1"/>
  <c r="CW37" i="2"/>
  <c r="CU46" i="2"/>
  <c r="CP147" i="2"/>
  <c r="BQ146" i="2"/>
  <c r="Q147" i="2"/>
  <c r="CZ137" i="2"/>
  <c r="G142" i="2"/>
  <c r="BW142" i="2" s="1"/>
  <c r="CT142" i="2" s="1"/>
  <c r="CJ147" i="2"/>
  <c r="CI147" i="2"/>
  <c r="U147" i="2"/>
  <c r="BX140" i="2"/>
  <c r="BW140" i="2" s="1"/>
  <c r="CT140" i="2" s="1"/>
  <c r="BL146" i="2"/>
  <c r="DI146" i="2"/>
  <c r="AQ147" i="2"/>
  <c r="CU106" i="2"/>
  <c r="BH78" i="2"/>
  <c r="BH137" i="2" s="1"/>
  <c r="CN146" i="2"/>
  <c r="DP144" i="2"/>
  <c r="CU120" i="2"/>
  <c r="BA46" i="2"/>
  <c r="BV78" i="2"/>
  <c r="BI146" i="2"/>
  <c r="DH147" i="2"/>
  <c r="BA37" i="2"/>
  <c r="CQ147" i="2"/>
  <c r="BI147" i="2"/>
  <c r="BA135" i="2"/>
  <c r="BW84" i="2"/>
  <c r="CT84" i="2" s="1"/>
  <c r="BW145" i="2"/>
  <c r="CT145" i="2" s="1"/>
  <c r="AB146" i="2"/>
  <c r="AD141" i="2"/>
  <c r="AC102" i="2"/>
  <c r="AZ102" i="2" s="1"/>
  <c r="AD117" i="2"/>
  <c r="AC60" i="2"/>
  <c r="AZ60" i="2" s="1"/>
  <c r="DP78" i="2"/>
  <c r="G135" i="2"/>
  <c r="AC145" i="2"/>
  <c r="AZ145" i="2" s="1"/>
  <c r="BU78" i="2"/>
  <c r="DJ137" i="2"/>
  <c r="AD101" i="2"/>
  <c r="AC86" i="2"/>
  <c r="AZ86" i="2" s="1"/>
  <c r="BW99" i="2"/>
  <c r="CT99" i="2" s="1"/>
  <c r="BW46" i="2"/>
  <c r="CT46" i="2" s="1"/>
  <c r="AC32" i="2"/>
  <c r="AZ32" i="2" s="1"/>
  <c r="AC26" i="2"/>
  <c r="AZ26" i="2" s="1"/>
  <c r="AC58" i="2"/>
  <c r="AZ58" i="2" s="1"/>
  <c r="DE137" i="2"/>
  <c r="BV145" i="2"/>
  <c r="BA145" i="2" s="1"/>
  <c r="BV101" i="2"/>
  <c r="BT141" i="2"/>
  <c r="BA141" i="2" s="1"/>
  <c r="BT117" i="2"/>
  <c r="BT137" i="2" s="1"/>
  <c r="BA102" i="2"/>
  <c r="BA117" i="2" s="1"/>
  <c r="BB146" i="2"/>
  <c r="BA75" i="2"/>
  <c r="DP143" i="2"/>
  <c r="BK137" i="2"/>
  <c r="BK147" i="2" s="1"/>
  <c r="BX101" i="2"/>
  <c r="AC113" i="2"/>
  <c r="AZ113" i="2" s="1"/>
  <c r="CU70" i="2"/>
  <c r="BV140" i="2"/>
  <c r="BA140" i="2" s="1"/>
  <c r="CU135" i="2"/>
  <c r="BW93" i="2"/>
  <c r="CT93" i="2" s="1"/>
  <c r="CS137" i="2"/>
  <c r="AC69" i="2"/>
  <c r="AZ69" i="2" s="1"/>
  <c r="AY137" i="2"/>
  <c r="BV142" i="2"/>
  <c r="DA137" i="2"/>
  <c r="DA147" i="2" s="1"/>
  <c r="CU14" i="2"/>
  <c r="BW24" i="2"/>
  <c r="CT24" i="2" s="1"/>
  <c r="DD147" i="2"/>
  <c r="AC64" i="2"/>
  <c r="AZ64" i="2" s="1"/>
  <c r="BX141" i="2"/>
  <c r="BA39" i="2"/>
  <c r="BW125" i="2"/>
  <c r="CT125" i="2" s="1"/>
  <c r="AC134" i="2"/>
  <c r="AZ134" i="2" s="1"/>
  <c r="BD146" i="2"/>
  <c r="BD147" i="2" s="1"/>
  <c r="AC108" i="2"/>
  <c r="AZ108" i="2" s="1"/>
  <c r="BZ146" i="2"/>
  <c r="AC15" i="2"/>
  <c r="AZ15" i="2" s="1"/>
  <c r="BS78" i="2"/>
  <c r="BS137" i="2" s="1"/>
  <c r="AD144" i="2"/>
  <c r="AB147" i="2"/>
  <c r="BH143" i="2"/>
  <c r="BH146" i="2" s="1"/>
  <c r="DI147" i="2"/>
  <c r="DK135" i="2"/>
  <c r="AC133" i="2"/>
  <c r="AZ133" i="2" s="1"/>
  <c r="CW145" i="2"/>
  <c r="BW76" i="2"/>
  <c r="CT76" i="2" s="1"/>
  <c r="AK146" i="2"/>
  <c r="AK147" i="2" s="1"/>
  <c r="BS146" i="2"/>
  <c r="DK101" i="2"/>
  <c r="BL137" i="2"/>
  <c r="BL147" i="2" s="1"/>
  <c r="BW73" i="2"/>
  <c r="CT73" i="2" s="1"/>
  <c r="BW139" i="2"/>
  <c r="CT139" i="2" s="1"/>
  <c r="AR147" i="2"/>
  <c r="DB78" i="2"/>
  <c r="DB143" i="2"/>
  <c r="DB146" i="2" s="1"/>
  <c r="AF137" i="2"/>
  <c r="BA79" i="2"/>
  <c r="BA48" i="2"/>
  <c r="BA78" i="2" s="1"/>
  <c r="DL137" i="2"/>
  <c r="DL147" i="2" s="1"/>
  <c r="BZ137" i="2"/>
  <c r="BW70" i="2"/>
  <c r="CT70" i="2" s="1"/>
  <c r="BO137" i="2"/>
  <c r="BO147" i="2" s="1"/>
  <c r="CU24" i="2"/>
  <c r="DO137" i="2"/>
  <c r="DO147" i="2" s="1"/>
  <c r="AC114" i="2"/>
  <c r="AZ114" i="2" s="1"/>
  <c r="BN137" i="2"/>
  <c r="BN147" i="2" s="1"/>
  <c r="BV144" i="2"/>
  <c r="BV37" i="2"/>
  <c r="BG146" i="2"/>
  <c r="AV147" i="2"/>
  <c r="BQ137" i="2"/>
  <c r="BW113" i="2"/>
  <c r="CT113" i="2" s="1"/>
  <c r="AD78" i="2"/>
  <c r="BW124" i="2"/>
  <c r="CT124" i="2" s="1"/>
  <c r="AC124" i="2"/>
  <c r="AZ124" i="2" s="1"/>
  <c r="AD139" i="2"/>
  <c r="AC119" i="2"/>
  <c r="AZ119" i="2" s="1"/>
  <c r="AD135" i="2"/>
  <c r="BX135" i="2"/>
  <c r="AC104" i="2"/>
  <c r="AZ104" i="2" s="1"/>
  <c r="BJ137" i="2"/>
  <c r="BJ147" i="2" s="1"/>
  <c r="G144" i="2"/>
  <c r="BW4" i="2"/>
  <c r="CT4" i="2" s="1"/>
  <c r="G37" i="2"/>
  <c r="BW77" i="2"/>
  <c r="CT77" i="2" s="1"/>
  <c r="DP135" i="2"/>
  <c r="CS146" i="2"/>
  <c r="AW147" i="2"/>
  <c r="AC61" i="2"/>
  <c r="AZ61" i="2" s="1"/>
  <c r="BC37" i="2"/>
  <c r="AC71" i="2"/>
  <c r="AZ71" i="2" s="1"/>
  <c r="CU113" i="2"/>
  <c r="DB137" i="2"/>
  <c r="G78" i="2"/>
  <c r="BC142" i="2"/>
  <c r="BW134" i="2"/>
  <c r="CT134" i="2" s="1"/>
  <c r="BV117" i="2"/>
  <c r="AC76" i="2"/>
  <c r="AZ76" i="2" s="1"/>
  <c r="AC120" i="2"/>
  <c r="AZ120" i="2" s="1"/>
  <c r="CN137" i="2"/>
  <c r="DP140" i="2"/>
  <c r="BU137" i="2"/>
  <c r="BW106" i="2"/>
  <c r="CT106" i="2" s="1"/>
  <c r="CW101" i="2"/>
  <c r="AC70" i="2"/>
  <c r="AZ70" i="2" s="1"/>
  <c r="DC137" i="2"/>
  <c r="BX37" i="2"/>
  <c r="AC142" i="2"/>
  <c r="AZ142" i="2" s="1"/>
  <c r="AC116" i="2"/>
  <c r="AZ116" i="2" s="1"/>
  <c r="BX117" i="2"/>
  <c r="BU146" i="2"/>
  <c r="AC125" i="2"/>
  <c r="AZ125" i="2" s="1"/>
  <c r="BV135" i="2"/>
  <c r="BW90" i="2"/>
  <c r="CT90" i="2" s="1"/>
  <c r="BB117" i="2"/>
  <c r="BB137" i="2" s="1"/>
  <c r="CE147" i="2"/>
  <c r="AT137" i="2"/>
  <c r="AT147" i="2" s="1"/>
  <c r="BC144" i="2"/>
  <c r="BA144" i="2" s="1"/>
  <c r="G143" i="2"/>
  <c r="BC135" i="2"/>
  <c r="AY146" i="2"/>
  <c r="BW58" i="2"/>
  <c r="CT58" i="2" s="1"/>
  <c r="CW142" i="2"/>
  <c r="DK37" i="2"/>
  <c r="DK144" i="2"/>
  <c r="DK146" i="2" s="1"/>
  <c r="AD140" i="2"/>
  <c r="AC33" i="2"/>
  <c r="AZ33" i="2" s="1"/>
  <c r="BG137" i="2"/>
  <c r="BW100" i="2"/>
  <c r="CT100" i="2" s="1"/>
  <c r="AC21" i="2"/>
  <c r="AZ21" i="2" s="1"/>
  <c r="AC19" i="2"/>
  <c r="AZ19" i="2" s="1"/>
  <c r="BE137" i="2"/>
  <c r="BE147" i="2" s="1"/>
  <c r="DP145" i="2"/>
  <c r="DP101" i="2"/>
  <c r="DH147" i="1"/>
  <c r="BF137" i="1"/>
  <c r="CE147" i="1"/>
  <c r="BO147" i="1"/>
  <c r="DR106" i="1"/>
  <c r="G117" i="1"/>
  <c r="DR117" i="1" s="1"/>
  <c r="AC106" i="1"/>
  <c r="AZ106" i="1" s="1"/>
  <c r="DT46" i="1"/>
  <c r="BW46" i="1"/>
  <c r="CT46" i="1" s="1"/>
  <c r="DC137" i="1"/>
  <c r="DC147" i="1" s="1"/>
  <c r="BA139" i="1"/>
  <c r="CQ147" i="1"/>
  <c r="AC128" i="1"/>
  <c r="AZ128" i="1" s="1"/>
  <c r="DS128" i="1"/>
  <c r="DT69" i="1"/>
  <c r="BW69" i="1"/>
  <c r="CT69" i="1" s="1"/>
  <c r="DS122" i="1"/>
  <c r="AC122" i="1"/>
  <c r="AZ122" i="1" s="1"/>
  <c r="BV135" i="1"/>
  <c r="DR26" i="1"/>
  <c r="AC26" i="1"/>
  <c r="AZ26" i="1" s="1"/>
  <c r="DS18" i="1"/>
  <c r="AC18" i="1"/>
  <c r="AZ18" i="1" s="1"/>
  <c r="BX143" i="1"/>
  <c r="AC121" i="1"/>
  <c r="AZ121" i="1" s="1"/>
  <c r="DS121" i="1"/>
  <c r="BW87" i="1"/>
  <c r="CT87" i="1" s="1"/>
  <c r="CU71" i="1"/>
  <c r="DT71" i="1" s="1"/>
  <c r="DK78" i="1"/>
  <c r="AK147" i="1"/>
  <c r="CU44" i="1"/>
  <c r="DM137" i="1"/>
  <c r="DM147" i="1" s="1"/>
  <c r="DN117" i="1"/>
  <c r="DN137" i="1" s="1"/>
  <c r="BU78" i="1"/>
  <c r="BU137" i="1" s="1"/>
  <c r="BU147" i="1" s="1"/>
  <c r="AF147" i="1"/>
  <c r="BA133" i="1"/>
  <c r="DS133" i="1" s="1"/>
  <c r="DS86" i="1"/>
  <c r="AC86" i="1"/>
  <c r="AZ86" i="1" s="1"/>
  <c r="DR10" i="1"/>
  <c r="AC10" i="1"/>
  <c r="AZ10" i="1" s="1"/>
  <c r="CW135" i="1"/>
  <c r="BC135" i="1"/>
  <c r="DR139" i="1"/>
  <c r="CZ146" i="1"/>
  <c r="BW58" i="1"/>
  <c r="CT58" i="1" s="1"/>
  <c r="BN137" i="1"/>
  <c r="BN147" i="1" s="1"/>
  <c r="CU106" i="1"/>
  <c r="CU117" i="1" s="1"/>
  <c r="AD135" i="1"/>
  <c r="AD145" i="1"/>
  <c r="AD101" i="1"/>
  <c r="AC79" i="1"/>
  <c r="AZ79" i="1" s="1"/>
  <c r="DK143" i="1"/>
  <c r="DK146" i="1" s="1"/>
  <c r="DO137" i="1"/>
  <c r="DO147" i="1" s="1"/>
  <c r="CX146" i="1"/>
  <c r="CX147" i="1" s="1"/>
  <c r="BV101" i="1"/>
  <c r="AD144" i="1"/>
  <c r="AC4" i="1"/>
  <c r="AZ4" i="1" s="1"/>
  <c r="AD37" i="1"/>
  <c r="BS137" i="1"/>
  <c r="DR42" i="1"/>
  <c r="BW42" i="1"/>
  <c r="CT42" i="1" s="1"/>
  <c r="CZ137" i="1"/>
  <c r="BW140" i="1"/>
  <c r="CT140" i="1" s="1"/>
  <c r="BA142" i="1"/>
  <c r="BO146" i="1"/>
  <c r="CU139" i="1"/>
  <c r="CV146" i="1"/>
  <c r="DL137" i="1"/>
  <c r="BR147" i="1"/>
  <c r="G141" i="1"/>
  <c r="DR141" i="1" s="1"/>
  <c r="DS116" i="1"/>
  <c r="AC116" i="1"/>
  <c r="AZ116" i="1" s="1"/>
  <c r="BW116" i="1"/>
  <c r="CT116" i="1" s="1"/>
  <c r="DT116" i="1"/>
  <c r="BW64" i="1"/>
  <c r="CT64" i="1" s="1"/>
  <c r="DT64" i="1"/>
  <c r="DD137" i="1"/>
  <c r="DD147" i="1" s="1"/>
  <c r="DP78" i="1"/>
  <c r="DN141" i="1"/>
  <c r="DN146" i="1" s="1"/>
  <c r="CO147" i="1"/>
  <c r="DS118" i="1"/>
  <c r="BB141" i="1"/>
  <c r="BA125" i="1"/>
  <c r="BH143" i="1"/>
  <c r="BW107" i="1"/>
  <c r="CT107" i="1" s="1"/>
  <c r="DT107" i="1"/>
  <c r="CW101" i="1"/>
  <c r="CW145" i="1"/>
  <c r="DS90" i="1"/>
  <c r="AC90" i="1"/>
  <c r="AZ90" i="1" s="1"/>
  <c r="DT99" i="1"/>
  <c r="BW99" i="1"/>
  <c r="CT99" i="1" s="1"/>
  <c r="BW106" i="1"/>
  <c r="CT106" i="1" s="1"/>
  <c r="BW70" i="1"/>
  <c r="CT70" i="1" s="1"/>
  <c r="DT70" i="1"/>
  <c r="AC59" i="1"/>
  <c r="AZ59" i="1" s="1"/>
  <c r="BM137" i="1"/>
  <c r="BM147" i="1" s="1"/>
  <c r="DJ143" i="1"/>
  <c r="DJ146" i="1" s="1"/>
  <c r="DG137" i="1"/>
  <c r="DG147" i="1" s="1"/>
  <c r="DB78" i="1"/>
  <c r="DB137" i="1" s="1"/>
  <c r="DB147" i="1" s="1"/>
  <c r="DS120" i="1"/>
  <c r="AC120" i="1"/>
  <c r="AZ120" i="1" s="1"/>
  <c r="AD139" i="1"/>
  <c r="AC73" i="1"/>
  <c r="AZ73" i="1" s="1"/>
  <c r="DS42" i="1"/>
  <c r="AC42" i="1"/>
  <c r="AZ42" i="1" s="1"/>
  <c r="BA70" i="1"/>
  <c r="DS70" i="1" s="1"/>
  <c r="DR76" i="1"/>
  <c r="BW76" i="1"/>
  <c r="CT76" i="1" s="1"/>
  <c r="AW147" i="1"/>
  <c r="AC76" i="1"/>
  <c r="AZ76" i="1" s="1"/>
  <c r="BJ137" i="1"/>
  <c r="BJ147" i="1" s="1"/>
  <c r="BA46" i="1"/>
  <c r="DS46" i="1" s="1"/>
  <c r="AB137" i="1"/>
  <c r="AC75" i="1"/>
  <c r="AZ75" i="1" s="1"/>
  <c r="AT137" i="1"/>
  <c r="AT147" i="1" s="1"/>
  <c r="G37" i="1"/>
  <c r="BE147" i="1"/>
  <c r="BQ144" i="1"/>
  <c r="BQ37" i="1"/>
  <c r="DL146" i="1"/>
  <c r="AC107" i="1"/>
  <c r="AZ107" i="1" s="1"/>
  <c r="DS107" i="1"/>
  <c r="BX145" i="1"/>
  <c r="BW139" i="1"/>
  <c r="CT139" i="1" s="1"/>
  <c r="DS123" i="1"/>
  <c r="AC123" i="1"/>
  <c r="AZ123" i="1" s="1"/>
  <c r="BA75" i="1"/>
  <c r="DS75" i="1" s="1"/>
  <c r="BX141" i="1"/>
  <c r="BV78" i="1"/>
  <c r="BD137" i="1"/>
  <c r="BD147" i="1" s="1"/>
  <c r="BX101" i="1"/>
  <c r="BW14" i="1"/>
  <c r="CT14" i="1" s="1"/>
  <c r="DT14" i="1"/>
  <c r="BX37" i="1"/>
  <c r="CW142" i="1"/>
  <c r="CU142" i="1" s="1"/>
  <c r="DT142" i="1" s="1"/>
  <c r="DP101" i="1"/>
  <c r="AD142" i="1"/>
  <c r="DS14" i="1"/>
  <c r="AC14" i="1"/>
  <c r="AZ14" i="1" s="1"/>
  <c r="G78" i="1"/>
  <c r="DR78" i="1" s="1"/>
  <c r="BA4" i="1"/>
  <c r="BA37" i="1" s="1"/>
  <c r="BK137" i="1"/>
  <c r="BK147" i="1" s="1"/>
  <c r="DP144" i="1"/>
  <c r="CU144" i="1" s="1"/>
  <c r="DT144" i="1" s="1"/>
  <c r="DP37" i="1"/>
  <c r="CU4" i="1"/>
  <c r="DA137" i="1"/>
  <c r="DA147" i="1" s="1"/>
  <c r="DJ78" i="1"/>
  <c r="DJ137" i="1" s="1"/>
  <c r="AC40" i="1"/>
  <c r="AZ40" i="1" s="1"/>
  <c r="DS40" i="1"/>
  <c r="AD78" i="1"/>
  <c r="BL147" i="1"/>
  <c r="DT125" i="1"/>
  <c r="BW125" i="1"/>
  <c r="CT125" i="1" s="1"/>
  <c r="AD143" i="1"/>
  <c r="BC144" i="1"/>
  <c r="BG146" i="1"/>
  <c r="BG147" i="1" s="1"/>
  <c r="DT108" i="1"/>
  <c r="BW108" i="1"/>
  <c r="CT108" i="1" s="1"/>
  <c r="DS125" i="1"/>
  <c r="AC125" i="1"/>
  <c r="AZ125" i="1" s="1"/>
  <c r="BL146" i="1"/>
  <c r="BV140" i="1"/>
  <c r="BC145" i="1"/>
  <c r="BA145" i="1" s="1"/>
  <c r="BC101" i="1"/>
  <c r="BC137" i="1" s="1"/>
  <c r="BA79" i="1"/>
  <c r="BA101" i="1" s="1"/>
  <c r="CS137" i="1"/>
  <c r="CS147" i="1" s="1"/>
  <c r="DP140" i="1"/>
  <c r="CU33" i="1"/>
  <c r="DT33" i="1" s="1"/>
  <c r="DE137" i="1"/>
  <c r="DE147" i="1" s="1"/>
  <c r="CU87" i="1"/>
  <c r="DT87" i="1" s="1"/>
  <c r="BZ137" i="1"/>
  <c r="BZ147" i="1" s="1"/>
  <c r="CV137" i="1"/>
  <c r="AC87" i="1"/>
  <c r="AZ87" i="1" s="1"/>
  <c r="DS87" i="1"/>
  <c r="BT141" i="1"/>
  <c r="BT146" i="1" s="1"/>
  <c r="BT117" i="1"/>
  <c r="BT137" i="1" s="1"/>
  <c r="AB146" i="1"/>
  <c r="BW142" i="1"/>
  <c r="CT142" i="1" s="1"/>
  <c r="BS146" i="1"/>
  <c r="DK101" i="1"/>
  <c r="DS127" i="1"/>
  <c r="AC127" i="1"/>
  <c r="AZ127" i="1" s="1"/>
  <c r="CU135" i="1"/>
  <c r="BX117" i="1"/>
  <c r="BW73" i="1"/>
  <c r="CT73" i="1" s="1"/>
  <c r="CY137" i="1"/>
  <c r="CY147" i="1" s="1"/>
  <c r="DT90" i="1"/>
  <c r="BW90" i="1"/>
  <c r="CT90" i="1" s="1"/>
  <c r="AY146" i="1"/>
  <c r="AY147" i="1" s="1"/>
  <c r="DP145" i="1"/>
  <c r="BX78" i="1"/>
  <c r="BW10" i="1"/>
  <c r="CT10" i="1" s="1"/>
  <c r="DS64" i="1"/>
  <c r="AC64" i="1"/>
  <c r="AZ64" i="1" s="1"/>
  <c r="G143" i="1"/>
  <c r="DR143" i="1" s="1"/>
  <c r="BB146" i="1"/>
  <c r="BV37" i="1"/>
  <c r="BV144" i="1"/>
  <c r="G144" i="1"/>
  <c r="DR144" i="1" s="1"/>
  <c r="AD140" i="1"/>
  <c r="BP147" i="2" l="1"/>
  <c r="CW146" i="2"/>
  <c r="BF147" i="1"/>
  <c r="DK137" i="1"/>
  <c r="DT106" i="1"/>
  <c r="DV106" i="1" s="1"/>
  <c r="BQ147" i="2"/>
  <c r="CU78" i="2"/>
  <c r="BP147" i="1"/>
  <c r="DJ147" i="1"/>
  <c r="CW137" i="2"/>
  <c r="CW147" i="2" s="1"/>
  <c r="BH147" i="2"/>
  <c r="BA143" i="1"/>
  <c r="DS143" i="1" s="1"/>
  <c r="BV146" i="1"/>
  <c r="BA144" i="1"/>
  <c r="DS144" i="1" s="1"/>
  <c r="DT135" i="1"/>
  <c r="CU145" i="1"/>
  <c r="DT145" i="1" s="1"/>
  <c r="BA135" i="1"/>
  <c r="BA142" i="2"/>
  <c r="BA146" i="2" s="1"/>
  <c r="AF147" i="2"/>
  <c r="BA140" i="1"/>
  <c r="DS140" i="1" s="1"/>
  <c r="DK147" i="1"/>
  <c r="CW137" i="1"/>
  <c r="DP146" i="1"/>
  <c r="BQ137" i="1"/>
  <c r="BQ147" i="1" s="1"/>
  <c r="BT147" i="1"/>
  <c r="BA117" i="1"/>
  <c r="DS117" i="1" s="1"/>
  <c r="DE147" i="2"/>
  <c r="DP146" i="2"/>
  <c r="CU140" i="2"/>
  <c r="BB147" i="2"/>
  <c r="CN147" i="2"/>
  <c r="DM147" i="2"/>
  <c r="DJ147" i="2"/>
  <c r="CZ147" i="2"/>
  <c r="CU144" i="2"/>
  <c r="CU141" i="2"/>
  <c r="DC147" i="2"/>
  <c r="BV137" i="2"/>
  <c r="CU145" i="2"/>
  <c r="DN147" i="2"/>
  <c r="BG147" i="2"/>
  <c r="BV146" i="2"/>
  <c r="BX137" i="2"/>
  <c r="BW37" i="2"/>
  <c r="CT37" i="2" s="1"/>
  <c r="G146" i="2"/>
  <c r="G137" i="2"/>
  <c r="BC146" i="2"/>
  <c r="BA101" i="2"/>
  <c r="BW141" i="2"/>
  <c r="CT141" i="2" s="1"/>
  <c r="CU142" i="2"/>
  <c r="BS147" i="2"/>
  <c r="BW78" i="2"/>
  <c r="CT78" i="2" s="1"/>
  <c r="BT146" i="2"/>
  <c r="BT147" i="2" s="1"/>
  <c r="CU101" i="2"/>
  <c r="BA143" i="2"/>
  <c r="BA137" i="2"/>
  <c r="DB147" i="2"/>
  <c r="AC140" i="2"/>
  <c r="AZ140" i="2" s="1"/>
  <c r="AC135" i="2"/>
  <c r="AZ135" i="2" s="1"/>
  <c r="CU143" i="2"/>
  <c r="DP137" i="2"/>
  <c r="DK137" i="2"/>
  <c r="DK147" i="2" s="1"/>
  <c r="BZ147" i="2"/>
  <c r="BX146" i="2"/>
  <c r="AC37" i="2"/>
  <c r="AZ37" i="2" s="1"/>
  <c r="AC101" i="2"/>
  <c r="AZ101" i="2" s="1"/>
  <c r="AC141" i="2"/>
  <c r="AZ141" i="2" s="1"/>
  <c r="BW135" i="2"/>
  <c r="CT135" i="2" s="1"/>
  <c r="AC78" i="2"/>
  <c r="AZ78" i="2" s="1"/>
  <c r="CS147" i="2"/>
  <c r="BU147" i="2"/>
  <c r="BC137" i="2"/>
  <c r="AC139" i="2"/>
  <c r="AZ139" i="2" s="1"/>
  <c r="AD146" i="2"/>
  <c r="AC144" i="2"/>
  <c r="AZ144" i="2" s="1"/>
  <c r="AD137" i="2"/>
  <c r="CU37" i="2"/>
  <c r="BW143" i="2"/>
  <c r="CT143" i="2" s="1"/>
  <c r="BW101" i="2"/>
  <c r="CT101" i="2" s="1"/>
  <c r="AC117" i="2"/>
  <c r="AZ117" i="2" s="1"/>
  <c r="BW117" i="2"/>
  <c r="CT117" i="2" s="1"/>
  <c r="AY147" i="2"/>
  <c r="AC143" i="2"/>
  <c r="AZ143" i="2" s="1"/>
  <c r="DN147" i="1"/>
  <c r="DS101" i="1"/>
  <c r="AC101" i="1"/>
  <c r="AZ101" i="1" s="1"/>
  <c r="CV147" i="1"/>
  <c r="CU37" i="1"/>
  <c r="DT4" i="1"/>
  <c r="BW101" i="1"/>
  <c r="CT101" i="1" s="1"/>
  <c r="BW145" i="1"/>
  <c r="CT145" i="1" s="1"/>
  <c r="G137" i="1"/>
  <c r="DR37" i="1"/>
  <c r="DT139" i="1"/>
  <c r="AC144" i="1"/>
  <c r="AZ144" i="1" s="1"/>
  <c r="DS79" i="1"/>
  <c r="CU101" i="1"/>
  <c r="DT101" i="1" s="1"/>
  <c r="BV137" i="1"/>
  <c r="DP137" i="1"/>
  <c r="DP147" i="1" s="1"/>
  <c r="CU143" i="1"/>
  <c r="DT143" i="1" s="1"/>
  <c r="CZ147" i="1"/>
  <c r="DS145" i="1"/>
  <c r="AC145" i="1"/>
  <c r="AZ145" i="1" s="1"/>
  <c r="CW146" i="1"/>
  <c r="CU140" i="1"/>
  <c r="DT140" i="1" s="1"/>
  <c r="AC143" i="1"/>
  <c r="AZ143" i="1" s="1"/>
  <c r="AD137" i="1"/>
  <c r="AC37" i="1"/>
  <c r="AZ37" i="1" s="1"/>
  <c r="DS37" i="1"/>
  <c r="BW117" i="1"/>
  <c r="CT117" i="1" s="1"/>
  <c r="DT117" i="1"/>
  <c r="DS135" i="1"/>
  <c r="AC135" i="1"/>
  <c r="AZ135" i="1" s="1"/>
  <c r="CU141" i="1"/>
  <c r="DT141" i="1" s="1"/>
  <c r="CU78" i="1"/>
  <c r="DT78" i="1" s="1"/>
  <c r="DT44" i="1"/>
  <c r="BH146" i="1"/>
  <c r="BH147" i="1" s="1"/>
  <c r="BC146" i="1"/>
  <c r="BC147" i="1" s="1"/>
  <c r="AC78" i="1"/>
  <c r="AZ78" i="1" s="1"/>
  <c r="BW141" i="1"/>
  <c r="CT141" i="1" s="1"/>
  <c r="G146" i="1"/>
  <c r="DR146" i="1" s="1"/>
  <c r="BW143" i="1"/>
  <c r="CT143" i="1" s="1"/>
  <c r="AC140" i="1"/>
  <c r="AZ140" i="1" s="1"/>
  <c r="BW144" i="1"/>
  <c r="CT144" i="1" s="1"/>
  <c r="BA78" i="1"/>
  <c r="BA137" i="1" s="1"/>
  <c r="BA141" i="1"/>
  <c r="DS141" i="1" s="1"/>
  <c r="DL147" i="1"/>
  <c r="BS147" i="1"/>
  <c r="AC141" i="1"/>
  <c r="AZ141" i="1" s="1"/>
  <c r="BW78" i="1"/>
  <c r="CT78" i="1" s="1"/>
  <c r="AC142" i="1"/>
  <c r="AZ142" i="1" s="1"/>
  <c r="DS142" i="1"/>
  <c r="DS139" i="1"/>
  <c r="AD146" i="1"/>
  <c r="AC139" i="1"/>
  <c r="AZ139" i="1" s="1"/>
  <c r="BX146" i="1"/>
  <c r="BX137" i="1"/>
  <c r="BW37" i="1"/>
  <c r="CT37" i="1" s="1"/>
  <c r="DT37" i="1"/>
  <c r="AB147" i="1"/>
  <c r="BB147" i="1"/>
  <c r="AC117" i="1"/>
  <c r="AZ117" i="1" s="1"/>
  <c r="DS4" i="1"/>
  <c r="CW147" i="1" l="1"/>
  <c r="DP147" i="2"/>
  <c r="BV147" i="1"/>
  <c r="BA146" i="1"/>
  <c r="BV147" i="2"/>
  <c r="BA147" i="1"/>
  <c r="CU146" i="2"/>
  <c r="CU137" i="2"/>
  <c r="BC147" i="2"/>
  <c r="BA147" i="2"/>
  <c r="AB150" i="2"/>
  <c r="AC146" i="2"/>
  <c r="AZ146" i="2" s="1"/>
  <c r="BW146" i="2"/>
  <c r="CT146" i="2" s="1"/>
  <c r="G147" i="2"/>
  <c r="AC137" i="2"/>
  <c r="AZ137" i="2" s="1"/>
  <c r="AD147" i="2"/>
  <c r="BX147" i="2"/>
  <c r="BW137" i="2"/>
  <c r="AD147" i="1"/>
  <c r="AC137" i="1"/>
  <c r="AZ137" i="1" s="1"/>
  <c r="DS137" i="1"/>
  <c r="BX147" i="1"/>
  <c r="BW137" i="1"/>
  <c r="DT137" i="1"/>
  <c r="DS78" i="1"/>
  <c r="CU146" i="1"/>
  <c r="BX149" i="1" s="1"/>
  <c r="CU137" i="1"/>
  <c r="BW146" i="1"/>
  <c r="CT146" i="1" s="1"/>
  <c r="G147" i="1"/>
  <c r="DR137" i="1"/>
  <c r="AB150" i="1"/>
  <c r="AC146" i="1"/>
  <c r="AZ146" i="1" s="1"/>
  <c r="DS146" i="1"/>
  <c r="CU147" i="2" l="1"/>
  <c r="BX149" i="2"/>
  <c r="CT137" i="2"/>
  <c r="CT147" i="2" s="1"/>
  <c r="BW147" i="2"/>
  <c r="BW147" i="1"/>
  <c r="CT137" i="1"/>
  <c r="CT147" i="1" s="1"/>
  <c r="DT146" i="1"/>
  <c r="CU147" i="1"/>
</calcChain>
</file>

<file path=xl/sharedStrings.xml><?xml version="1.0" encoding="utf-8"?>
<sst xmlns="http://schemas.openxmlformats.org/spreadsheetml/2006/main" count="1730" uniqueCount="402">
  <si>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</si>
  <si>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</si>
  <si>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</si>
  <si>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</si>
  <si>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</si>
  <si>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</si>
  <si>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</si>
  <si>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</si>
  <si>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</si>
  <si>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</si>
  <si>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</si>
  <si>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</si>
  <si>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</si>
  <si>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</si>
  <si>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</si>
  <si>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</si>
  <si>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</si>
  <si>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</si>
  <si>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</si>
  <si>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</si>
  <si>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</si>
  <si>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</si>
  <si>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</si>
  <si>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</si>
  <si>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</si>
  <si>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</si>
  <si>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</si>
  <si>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</si>
  <si>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</si>
  <si>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</si>
  <si>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</si>
  <si>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</si>
  <si>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</si>
  <si>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</si>
  <si>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</si>
  <si>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</si>
  <si>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</si>
  <si>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</si>
  <si>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</si>
  <si>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</si>
  <si>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</si>
  <si>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</si>
  <si>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</si>
  <si>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</si>
  <si>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</si>
  <si>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</si>
  <si>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</si>
  <si>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</si>
  <si>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</si>
  <si>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</si>
  <si>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</si>
  <si>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</si>
  <si>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</si>
  <si>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</si>
  <si>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</si>
  <si>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</si>
  <si>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</si>
  <si>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</si>
  <si>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</si>
  <si>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</si>
  <si>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</si>
  <si>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</si>
  <si>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</si>
  <si>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</si>
  <si>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</si>
  <si>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</si>
  <si>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</si>
  <si>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</si>
  <si>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</si>
  <si>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</si>
  <si>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</si>
  <si>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</si>
  <si>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</si>
  <si>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</si>
  <si>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</si>
  <si>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</si>
  <si>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</si>
  <si>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</si>
  <si>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</si>
  <si>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</si>
  <si>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</si>
  <si>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</si>
  <si>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</si>
  <si>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</si>
  <si>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</si>
  <si>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</si>
  <si>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</si>
  <si>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</si>
  <si>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</si>
  <si>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</si>
  <si>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</si>
  <si>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</si>
  <si>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</si>
  <si>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</si>
  <si>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</si>
  <si>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</si>
  <si>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</si>
  <si>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</si>
  <si>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</si>
  <si>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</si>
  <si>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</si>
  <si>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</si>
  <si>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</si>
  <si>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</si>
  <si>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</si>
  <si>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</si>
  <si>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</si>
  <si>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</si>
  <si>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</si>
  <si>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</si>
  <si>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</si>
  <si>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</si>
  <si>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</si>
  <si>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</si>
  <si>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</si>
  <si>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</si>
  <si>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</si>
  <si>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</si>
  <si>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SP-PY8.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</si>
  <si>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</si>
  <si>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</si>
  <si>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</si>
  <si>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</si>
  <si>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</si>
  <si>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</si>
  <si>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</si>
  <si>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</si>
  <si>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</si>
  <si>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</si>
  <si>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</si>
  <si>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</si>
  <si>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</si>
  <si>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</si>
  <si>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</si>
  <si>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</si>
  <si>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</si>
  <si>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</si>
  <si>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</si>
  <si>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</si>
  <si>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</si>
  <si>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</si>
  <si>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</si>
  <si>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</si>
  <si>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</si>
  <si>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</si>
  <si>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</si>
  <si>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</si>
  <si>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</si>
  <si>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</si>
  <si>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</si>
  <si>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</si>
  <si>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</si>
  <si>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</si>
  <si>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</si>
  <si>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</si>
  <si>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</si>
  <si>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</si>
  <si>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</si>
  <si>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</si>
  <si>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</si>
  <si>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</si>
  <si>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</si>
  <si>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</si>
  <si>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</si>
  <si>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</si>
  <si>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</si>
  <si>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</si>
  <si>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</si>
  <si>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</si>
  <si>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</si>
  <si>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</si>
  <si>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</si>
  <si>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</si>
  <si>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</si>
  <si>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</si>
  <si>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</si>
  <si>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</si>
  <si>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</si>
  <si>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</si>
  <si>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</si>
  <si>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</si>
  <si>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</si>
  <si>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</si>
  <si>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</si>
  <si>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</si>
  <si>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</si>
  <si>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</si>
  <si>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</si>
  <si>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</si>
  <si>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</si>
  <si>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</si>
  <si>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</si>
  <si>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</si>
  <si>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</si>
  <si>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</si>
  <si>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</si>
  <si>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</si>
  <si>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</si>
  <si>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</si>
  <si>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</si>
  <si>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</si>
  <si>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</si>
  <si>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</si>
  <si>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</si>
  <si>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</si>
  <si>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</si>
  <si>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</si>
  <si>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</si>
  <si>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</si>
  <si>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</si>
  <si>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</si>
  <si>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</si>
  <si>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</si>
  <si>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</si>
  <si>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</si>
  <si>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</si>
  <si>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</si>
  <si>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</si>
  <si>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</si>
  <si>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</si>
  <si>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</si>
  <si>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</si>
  <si>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</si>
  <si>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</si>
  <si>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</si>
  <si>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</si>
  <si>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</si>
  <si>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</si>
  <si>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</si>
  <si>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</si>
  <si>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</si>
  <si>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</si>
  <si>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</si>
  <si>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</si>
  <si>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</si>
  <si>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</si>
  <si>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</si>
  <si>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</si>
  <si>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</si>
  <si>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</si>
  <si>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</si>
  <si>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</si>
  <si>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</si>
  <si>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</si>
  <si>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</si>
  <si>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</si>
  <si>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</si>
  <si>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</si>
  <si>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</si>
  <si>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</si>
  <si>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</si>
  <si>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</si>
  <si>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</si>
  <si>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</si>
  <si>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</si>
  <si>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</si>
  <si>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</si>
  <si>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</si>
  <si>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</si>
  <si>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</si>
  <si>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</si>
  <si>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</si>
  <si>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</si>
  <si>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</si>
  <si>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</si>
  <si>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</si>
  <si>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</si>
  <si>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</si>
  <si>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</si>
  <si>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</si>
  <si>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</si>
  <si>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</si>
  <si>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</si>
  <si>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</si>
  <si>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</si>
  <si>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</si>
  <si>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</si>
  <si>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</si>
  <si>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</si>
  <si>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</si>
  <si>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</si>
  <si>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</si>
  <si>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</si>
  <si>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</si>
  <si>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</si>
  <si>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</si>
  <si>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</si>
  <si>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</si>
  <si>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</si>
  <si>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</si>
  <si>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</si>
  <si>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</si>
  <si>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</si>
  <si>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</si>
  <si>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</si>
  <si>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</si>
  <si>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</si>
  <si>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</si>
  <si>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</si>
  <si>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</si>
  <si>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</si>
  <si>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</si>
  <si>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</si>
  <si>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</si>
  <si>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</si>
  <si>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</si>
  <si>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</si>
  <si>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</si>
  <si>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</si>
  <si>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</si>
  <si>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</si>
  <si>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</si>
  <si>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</si>
  <si>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</si>
  <si>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</si>
  <si>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</si>
  <si>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</si>
  <si>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</si>
  <si>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</si>
  <si>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</si>
  <si>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</si>
  <si>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</si>
  <si>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</si>
  <si>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</si>
  <si>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</si>
  <si>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</si>
  <si>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</si>
  <si>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</si>
  <si>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</si>
  <si>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</si>
  <si>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</si>
  <si>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</si>
  <si>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</si>
  <si>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</si>
  <si>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</si>
  <si>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</si>
  <si>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</si>
  <si>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</si>
  <si>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</si>
  <si>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</si>
  <si>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</si>
  <si>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</si>
  <si>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</si>
  <si>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</si>
  <si>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</si>
  <si>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</si>
  <si>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</si>
  <si>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</si>
  <si>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</si>
  <si>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</si>
  <si>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</si>
  <si>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</si>
  <si>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</si>
  <si>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</si>
  <si>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</si>
  <si>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</si>
  <si>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</si>
  <si>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</si>
  <si>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</si>
  <si>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</si>
  <si>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</si>
  <si>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</si>
  <si>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</si>
  <si>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</si>
  <si>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</si>
  <si>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</si>
  <si>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</si>
  <si>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</si>
  <si>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</si>
  <si>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</si>
  <si>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</si>
  <si>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</si>
  <si>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</si>
  <si>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</si>
  <si>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</si>
  <si>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</si>
  <si>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</si>
  <si>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</si>
  <si>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</si>
  <si>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</si>
  <si>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</si>
  <si>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</si>
  <si>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</si>
  <si>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</si>
  <si>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</si>
  <si>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</si>
  <si>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</si>
  <si>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</si>
  <si>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</si>
  <si>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</si>
  <si>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</si>
  <si>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>EJECUCIÓN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</si>
  <si>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</si>
  <si>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</si>
  <si>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</si>
  <si>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</si>
  <si>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</si>
  <si>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</si>
  <si>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</si>
  <si>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</si>
  <si>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</si>
  <si>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EXTENSIÓN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</si>
</sst>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&quot;\ 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0" fillId="2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2" fillId="0" borderId="0"/>
  </cellStyleXfs>
  <cellXfs count="289">
    <xf numFmtId="0" fontId="0" fillId="0" borderId="0" xfId="0"/>
    <xf numFmtId="0" fontId="4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4" fillId="5" borderId="9" xfId="0" applyFont="1" applyFill="1" applyBorder="1" applyAlignment="1">
      <alignment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4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vertical="center" textRotation="255"/>
    </xf>
    <xf numFmtId="0" fontId="6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10" fontId="11" fillId="0" borderId="9" xfId="0" applyNumberFormat="1" applyFont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3" borderId="9" xfId="0" applyFont="1" applyFill="1" applyBorder="1" applyAlignment="1">
      <alignment vertical="center" wrapText="1"/>
    </xf>
    <xf numFmtId="0" fontId="12" fillId="0" borderId="9" xfId="0" applyFont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wrapText="1"/>
    </xf>
    <xf numFmtId="3" fontId="12" fillId="3" borderId="9" xfId="0" applyNumberFormat="1" applyFont="1" applyFill="1" applyBorder="1" applyAlignment="1">
      <alignment horizontal="right" vertical="center" wrapText="1"/>
    </xf>
    <xf numFmtId="3" fontId="9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9" fillId="7" borderId="10" xfId="0" applyNumberFormat="1" applyFont="1" applyFill="1" applyBorder="1" applyAlignment="1">
      <alignment horizontal="center" vertical="center" wrapText="1"/>
    </xf>
    <xf numFmtId="3" fontId="14" fillId="7" borderId="10" xfId="0" applyNumberFormat="1" applyFont="1" applyFill="1" applyBorder="1" applyAlignment="1">
      <alignment vertical="center" wrapText="1"/>
    </xf>
    <xf numFmtId="10" fontId="11" fillId="7" borderId="14" xfId="0" applyNumberFormat="1" applyFont="1" applyFill="1" applyBorder="1" applyAlignment="1">
      <alignment horizontal="center" vertical="center"/>
    </xf>
    <xf numFmtId="3" fontId="8" fillId="7" borderId="14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10" fontId="11" fillId="0" borderId="11" xfId="0" applyNumberFormat="1" applyFont="1" applyBorder="1" applyAlignment="1">
      <alignment horizontal="center" vertical="center"/>
    </xf>
    <xf numFmtId="3" fontId="10" fillId="3" borderId="11" xfId="0" applyNumberFormat="1" applyFont="1" applyFill="1" applyBorder="1" applyAlignment="1">
      <alignment horizontal="righ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10" fontId="11" fillId="3" borderId="9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7" borderId="9" xfId="0" applyFill="1" applyBorder="1" applyAlignment="1"/>
    <xf numFmtId="3" fontId="9" fillId="7" borderId="14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horizontal="right" vertical="center" wrapText="1"/>
    </xf>
    <xf numFmtId="10" fontId="11" fillId="7" borderId="9" xfId="0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center" vertical="center" wrapText="1"/>
    </xf>
    <xf numFmtId="3" fontId="9" fillId="0" borderId="1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vertical="top" wrapText="1"/>
    </xf>
    <xf numFmtId="0" fontId="0" fillId="0" borderId="12" xfId="0" applyBorder="1" applyAlignment="1">
      <alignment horizontal="center" vertical="center" textRotation="255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top" wrapText="1"/>
    </xf>
    <xf numFmtId="3" fontId="9" fillId="0" borderId="10" xfId="0" applyNumberFormat="1" applyFont="1" applyFill="1" applyBorder="1" applyAlignment="1">
      <alignment horizontal="center" vertical="center" wrapText="1"/>
    </xf>
    <xf numFmtId="3" fontId="12" fillId="3" borderId="11" xfId="0" applyNumberFormat="1" applyFont="1" applyFill="1" applyBorder="1" applyAlignment="1">
      <alignment horizontal="right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top" wrapText="1"/>
    </xf>
    <xf numFmtId="0" fontId="12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10" fillId="0" borderId="9" xfId="0" applyNumberFormat="1" applyFont="1" applyFill="1" applyBorder="1" applyAlignment="1">
      <alignment horizontal="right" vertical="center" wrapText="1"/>
    </xf>
    <xf numFmtId="10" fontId="11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3" fontId="12" fillId="0" borderId="11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0" fillId="7" borderId="9" xfId="0" applyFill="1" applyBorder="1"/>
    <xf numFmtId="3" fontId="10" fillId="7" borderId="14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13" xfId="0" applyFont="1" applyFill="1" applyBorder="1" applyAlignment="1">
      <alignment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0" fillId="7" borderId="14" xfId="0" applyFill="1" applyBorder="1"/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3" fontId="19" fillId="3" borderId="6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2" fillId="3" borderId="6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8" fillId="0" borderId="2" xfId="0" applyNumberFormat="1" applyFont="1" applyFill="1" applyBorder="1"/>
    <xf numFmtId="3" fontId="8" fillId="0" borderId="9" xfId="0" applyNumberFormat="1" applyFont="1" applyFill="1" applyBorder="1"/>
    <xf numFmtId="3" fontId="6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6" fillId="3" borderId="2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/>
    <xf numFmtId="0" fontId="8" fillId="0" borderId="2" xfId="0" applyFont="1" applyFill="1" applyBorder="1"/>
    <xf numFmtId="0" fontId="0" fillId="0" borderId="9" xfId="0" applyFill="1" applyBorder="1"/>
    <xf numFmtId="3" fontId="6" fillId="0" borderId="9" xfId="0" applyNumberFormat="1" applyFont="1" applyBorder="1" applyAlignment="1">
      <alignment horizontal="right" wrapText="1"/>
    </xf>
    <xf numFmtId="0" fontId="6" fillId="0" borderId="9" xfId="0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2" fillId="0" borderId="9" xfId="0" applyNumberFormat="1" applyFont="1" applyBorder="1" applyAlignment="1">
      <alignment vertical="center" wrapText="1"/>
    </xf>
    <xf numFmtId="164" fontId="12" fillId="0" borderId="1" xfId="0" applyNumberFormat="1" applyFont="1" applyBorder="1" applyAlignment="1">
      <alignment vertical="center" wrapText="1"/>
    </xf>
    <xf numFmtId="10" fontId="8" fillId="3" borderId="9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 wrapText="1"/>
    </xf>
    <xf numFmtId="164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3" borderId="9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3" borderId="14" xfId="0" applyNumberFormat="1" applyFont="1" applyFill="1" applyBorder="1"/>
    <xf numFmtId="10" fontId="0" fillId="3" borderId="14" xfId="0" applyNumberFormat="1" applyFill="1" applyBorder="1" applyAlignment="1">
      <alignment horizontal="center" vertical="center"/>
    </xf>
    <xf numFmtId="3" fontId="12" fillId="0" borderId="17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10" fontId="8" fillId="3" borderId="14" xfId="0" applyNumberFormat="1" applyFont="1" applyFill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10" fontId="11" fillId="0" borderId="14" xfId="0" applyNumberFormat="1" applyFont="1" applyBorder="1" applyAlignment="1">
      <alignment horizontal="center" vertical="center"/>
    </xf>
    <xf numFmtId="165" fontId="0" fillId="0" borderId="0" xfId="0" applyNumberFormat="1"/>
    <xf numFmtId="3" fontId="2" fillId="0" borderId="6" xfId="0" applyNumberFormat="1" applyFont="1" applyBorder="1" applyAlignment="1"/>
    <xf numFmtId="3" fontId="2" fillId="0" borderId="7" xfId="0" applyNumberFormat="1" applyFont="1" applyBorder="1" applyAlignment="1"/>
    <xf numFmtId="0" fontId="0" fillId="5" borderId="3" xfId="0" applyFill="1" applyBorder="1" applyAlignment="1">
      <alignment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/>
    </xf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7" xfId="0" applyFont="1" applyBorder="1" applyAlignment="1"/>
    <xf numFmtId="0" fontId="0" fillId="6" borderId="1" xfId="0" applyFill="1" applyBorder="1" applyAlignment="1">
      <alignment vertical="center" wrapText="1"/>
    </xf>
    <xf numFmtId="0" fontId="0" fillId="6" borderId="2" xfId="0" applyFill="1" applyBorder="1" applyAlignment="1">
      <alignment vertical="center" wrapText="1"/>
    </xf>
    <xf numFmtId="0" fontId="0" fillId="6" borderId="3" xfId="0" applyFill="1" applyBorder="1" applyAlignment="1">
      <alignment vertical="center" wrapText="1"/>
    </xf>
    <xf numFmtId="3" fontId="9" fillId="7" borderId="10" xfId="0" applyNumberFormat="1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3" fontId="9" fillId="0" borderId="9" xfId="0" applyNumberFormat="1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3" fontId="9" fillId="3" borderId="9" xfId="0" applyNumberFormat="1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3" fontId="9" fillId="7" borderId="14" xfId="0" applyNumberFormat="1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3" fontId="9" fillId="0" borderId="11" xfId="0" applyNumberFormat="1" applyFont="1" applyFill="1" applyBorder="1" applyAlignment="1">
      <alignment horizontal="left" vertical="center" wrapText="1"/>
    </xf>
    <xf numFmtId="3" fontId="9" fillId="0" borderId="10" xfId="0" applyNumberFormat="1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6" fillId="7" borderId="16" xfId="0" applyFont="1" applyFill="1" applyBorder="1" applyAlignment="1">
      <alignment horizontal="left" vertical="center" wrapText="1"/>
    </xf>
    <xf numFmtId="0" fontId="6" fillId="7" borderId="17" xfId="0" applyFont="1" applyFill="1" applyBorder="1" applyAlignment="1">
      <alignment horizontal="left" vertical="center" wrapText="1"/>
    </xf>
    <xf numFmtId="10" fontId="17" fillId="7" borderId="14" xfId="0" applyNumberFormat="1" applyFont="1" applyFill="1" applyBorder="1" applyAlignment="1">
      <alignment horizontal="center" vertical="center"/>
    </xf>
    <xf numFmtId="3" fontId="23" fillId="7" borderId="14" xfId="0" applyNumberFormat="1" applyFont="1" applyFill="1" applyBorder="1" applyAlignment="1">
      <alignment vertical="center" wrapText="1"/>
    </xf>
    <xf numFmtId="10" fontId="17" fillId="7" borderId="9" xfId="0" applyNumberFormat="1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 wrapText="1"/>
    </xf>
    <xf numFmtId="0" fontId="23" fillId="3" borderId="0" xfId="0" applyFont="1" applyFill="1" applyBorder="1"/>
    <xf numFmtId="0" fontId="1" fillId="0" borderId="0" xfId="0" applyFont="1"/>
    <xf numFmtId="0" fontId="1" fillId="0" borderId="0" xfId="0" applyFont="1" applyFill="1"/>
    <xf numFmtId="0" fontId="1" fillId="3" borderId="0" xfId="0" applyFont="1" applyFill="1"/>
    <xf numFmtId="0" fontId="23" fillId="0" borderId="0" xfId="0" applyFont="1"/>
    <xf numFmtId="0" fontId="23" fillId="3" borderId="0" xfId="0" applyFont="1" applyFill="1" applyBorder="1" applyAlignment="1">
      <alignment vertic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0" fontId="0" fillId="3" borderId="0" xfId="0" applyNumberFormat="1" applyFill="1"/>
    <xf numFmtId="10" fontId="0" fillId="0" borderId="0" xfId="0" applyNumberFormat="1"/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8" fillId="0" borderId="19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12" xfId="0" applyFont="1" applyFill="1" applyBorder="1" applyAlignment="1">
      <alignment horizontal="left" vertical="top" wrapText="1"/>
    </xf>
    <xf numFmtId="0" fontId="13" fillId="7" borderId="1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4" borderId="10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wrapText="1"/>
    </xf>
    <xf numFmtId="0" fontId="0" fillId="6" borderId="8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0" fillId="6" borderId="7" xfId="0" applyFill="1" applyBorder="1" applyAlignment="1">
      <alignment horizont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6" fillId="7" borderId="16" xfId="0" applyFont="1" applyFill="1" applyBorder="1" applyAlignment="1">
      <alignment horizontal="left" vertical="center" wrapText="1"/>
    </xf>
    <xf numFmtId="0" fontId="16" fillId="7" borderId="17" xfId="0" applyFont="1" applyFill="1" applyBorder="1" applyAlignment="1">
      <alignment horizontal="left" vertical="center" wrapText="1"/>
    </xf>
    <xf numFmtId="0" fontId="13" fillId="7" borderId="14" xfId="0" applyFont="1" applyFill="1" applyBorder="1" applyAlignment="1">
      <alignment horizontal="left" vertical="center" wrapText="1"/>
    </xf>
    <xf numFmtId="0" fontId="13" fillId="7" borderId="4" xfId="0" applyFont="1" applyFill="1" applyBorder="1" applyAlignment="1">
      <alignment horizontal="left" vertical="center" wrapText="1"/>
    </xf>
    <xf numFmtId="0" fontId="13" fillId="7" borderId="13" xfId="0" applyFont="1" applyFill="1" applyBorder="1" applyAlignment="1">
      <alignment horizontal="left" vertical="center" wrapText="1"/>
    </xf>
    <xf numFmtId="0" fontId="13" fillId="7" borderId="8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3" fontId="0" fillId="0" borderId="0" xfId="0" applyNumberFormat="1" applyBorder="1"/>
    <xf numFmtId="3" fontId="12" fillId="0" borderId="0" xfId="0" applyNumberFormat="1" applyFont="1" applyBorder="1"/>
    <xf numFmtId="3" fontId="12" fillId="3" borderId="0" xfId="0" applyNumberFormat="1" applyFont="1" applyFill="1" applyBorder="1"/>
    <xf numFmtId="10" fontId="0" fillId="3" borderId="0" xfId="0" applyNumberFormat="1" applyFill="1" applyBorder="1" applyAlignment="1">
      <alignment horizontal="center" vertical="center"/>
    </xf>
    <xf numFmtId="10" fontId="8" fillId="0" borderId="0" xfId="0" applyNumberFormat="1" applyFont="1" applyBorder="1" applyAlignment="1">
      <alignment horizontal="center" vertical="center"/>
    </xf>
    <xf numFmtId="10" fontId="8" fillId="3" borderId="0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right" vertical="center" wrapText="1"/>
    </xf>
    <xf numFmtId="10" fontId="11" fillId="0" borderId="0" xfId="0" applyNumberFormat="1" applyFont="1" applyBorder="1" applyAlignment="1">
      <alignment horizontal="center" vertical="center"/>
    </xf>
    <xf numFmtId="3" fontId="12" fillId="0" borderId="0" xfId="0" applyNumberFormat="1" applyFont="1" applyFill="1" applyBorder="1"/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EJECUCIÓN</a:t>
            </a:r>
            <a:r>
              <a:rPr lang="es-CO" baseline="0"/>
              <a:t> PLAN  ACCIÓN POR SUBSISTEMAS A 31 DE ENERO DE 2019</a:t>
            </a: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CONSOLIDADO'!$DS$3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013164823591377E-2"/>
                  <c:y val="-2.3923490041611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228541337546076E-2"/>
                  <c:y val="-1.59489933610745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238020010531859E-2"/>
                  <c:y val="-1.9936555657905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15955766192733E-2"/>
                  <c:y val="-1.59489933610745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177988414955337E-2"/>
                  <c:y val="-1.9936241701343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CONSOLIDADO'!$DR$4:$DR$135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CONSOLIDADO'!$DS$4:$DS$135</c:f>
              <c:numCache>
                <c:formatCode>#,##0</c:formatCode>
                <c:ptCount val="5"/>
                <c:pt idx="0">
                  <c:v>2646030099</c:v>
                </c:pt>
                <c:pt idx="1">
                  <c:v>5956097796</c:v>
                </c:pt>
                <c:pt idx="2">
                  <c:v>3766205842</c:v>
                </c:pt>
                <c:pt idx="3">
                  <c:v>2679419951</c:v>
                </c:pt>
                <c:pt idx="4">
                  <c:v>16307105437</c:v>
                </c:pt>
              </c:numCache>
            </c:numRef>
          </c:val>
        </c:ser>
        <c:ser>
          <c:idx val="1"/>
          <c:order val="1"/>
          <c:tx>
            <c:strRef>
              <c:f>'P. ACCIÓN CONSOLIDADO'!$DT$3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962611901000527E-2"/>
                  <c:y val="-1.1961745020805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279094260136915E-2"/>
                  <c:y val="-3.1897986722149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279094260136915E-2"/>
                  <c:y val="-3.9872483402686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279094260136915E-2"/>
                  <c:y val="-1.9936241701343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912058978409688E-2"/>
                  <c:y val="-3.9872483402686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CONSOLIDADO'!$DR$4:$DR$135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CONSOLIDADO'!$DT$4:$DT$135</c:f>
              <c:numCache>
                <c:formatCode>#,##0</c:formatCode>
                <c:ptCount val="5"/>
                <c:pt idx="0">
                  <c:v>218794057</c:v>
                </c:pt>
                <c:pt idx="1">
                  <c:v>243461298</c:v>
                </c:pt>
                <c:pt idx="2">
                  <c:v>576971524</c:v>
                </c:pt>
                <c:pt idx="3">
                  <c:v>317366673</c:v>
                </c:pt>
                <c:pt idx="4">
                  <c:v>507968122</c:v>
                </c:pt>
              </c:numCache>
            </c:numRef>
          </c:val>
        </c:ser>
        <c:ser>
          <c:idx val="2"/>
          <c:order val="2"/>
          <c:tx>
            <c:strRef>
              <c:f>'P. ACCIÓN CONSOLIDADO'!$DU$3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646129541864163E-2"/>
                  <c:y val="1.9936241701343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063614086153922E-2"/>
                  <c:y val="1.1961745020805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696682464454975E-2"/>
                  <c:y val="7.97449668053726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696578804426698E-2"/>
                  <c:y val="2.79107383818804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5955766192733E-2"/>
                  <c:y val="1.1961745020805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CONSOLIDADO'!$DR$4:$DR$135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CONSOLIDADO'!$DU$4:$DU$135</c:f>
              <c:numCache>
                <c:formatCode>0.00%</c:formatCode>
                <c:ptCount val="5"/>
                <c:pt idx="0">
                  <c:v>8.2687667492024247E-2</c:v>
                </c:pt>
                <c:pt idx="1">
                  <c:v>4.0875973890741671E-2</c:v>
                </c:pt>
                <c:pt idx="2">
                  <c:v>0.15319702326562321</c:v>
                </c:pt>
                <c:pt idx="3">
                  <c:v>0.11844603638244687</c:v>
                </c:pt>
                <c:pt idx="4">
                  <c:v>3.1150109623222642E-2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0735104"/>
        <c:axId val="40736640"/>
        <c:axId val="0"/>
      </c:bar3DChart>
      <c:catAx>
        <c:axId val="40735104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40736640"/>
        <c:crosses val="autoZero"/>
        <c:auto val="1"/>
        <c:lblAlgn val="ctr"/>
        <c:lblOffset val="100"/>
        <c:noMultiLvlLbl val="0"/>
      </c:catAx>
      <c:valAx>
        <c:axId val="4073664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40735104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RUBROS PRESUPUESTALES A 31 DE ENERO 2019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CONSOLIDADO'!$DS$140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894652833200321E-2"/>
                  <c:y val="-1.0030090270812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253524873636607E-2"/>
                  <c:y val="-1.671681711802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593242883745677E-2"/>
                  <c:y val="-2.6746907388833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1234370843309394E-2"/>
                  <c:y val="-1.3373453694416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593242883745677E-2"/>
                  <c:y val="-3.00902708124373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913806863527631E-2"/>
                  <c:y val="-1.671681711802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CONSOLIDADO'!$DR$141:$DR$147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CONSOLIDADO'!$DS$141:$DS$147</c:f>
              <c:numCache>
                <c:formatCode>#,##0</c:formatCode>
                <c:ptCount val="7"/>
                <c:pt idx="0">
                  <c:v>13521039396</c:v>
                </c:pt>
                <c:pt idx="1">
                  <c:v>3046825667</c:v>
                </c:pt>
                <c:pt idx="2">
                  <c:v>2679419951</c:v>
                </c:pt>
                <c:pt idx="3">
                  <c:v>694000000</c:v>
                </c:pt>
                <c:pt idx="4">
                  <c:v>5956097796</c:v>
                </c:pt>
                <c:pt idx="5">
                  <c:v>1691270473</c:v>
                </c:pt>
                <c:pt idx="6">
                  <c:v>3766205842</c:v>
                </c:pt>
              </c:numCache>
            </c:numRef>
          </c:val>
        </c:ser>
        <c:ser>
          <c:idx val="1"/>
          <c:order val="1"/>
          <c:tx>
            <c:strRef>
              <c:f>'P. ACCIÓN CONSOLIDADO'!$DT$140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7932960893854747E-2"/>
                  <c:y val="-1.671681711802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602819898909284E-2"/>
                  <c:y val="-3.00902708124373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6602819898909284E-2"/>
                  <c:y val="-1.671681711802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92338387869114E-2"/>
                  <c:y val="-3.00902708124373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253524873636607E-2"/>
                  <c:y val="-2.0060180541624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9263101888800117E-2"/>
                  <c:y val="-2.0060180541624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CONSOLIDADO'!$DR$141:$DR$147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CONSOLIDADO'!$DT$141:$DT$147</c:f>
              <c:numCache>
                <c:formatCode>#,##0</c:formatCode>
                <c:ptCount val="7"/>
                <c:pt idx="0">
                  <c:v>0</c:v>
                </c:pt>
                <c:pt idx="1">
                  <c:v>319009267</c:v>
                </c:pt>
                <c:pt idx="2">
                  <c:v>317366673</c:v>
                </c:pt>
                <c:pt idx="3">
                  <c:v>31120523</c:v>
                </c:pt>
                <c:pt idx="4">
                  <c:v>243461298</c:v>
                </c:pt>
                <c:pt idx="5">
                  <c:v>376632389</c:v>
                </c:pt>
                <c:pt idx="6">
                  <c:v>576971524</c:v>
                </c:pt>
              </c:numCache>
            </c:numRef>
          </c:val>
        </c:ser>
        <c:ser>
          <c:idx val="2"/>
          <c:order val="2"/>
          <c:tx>
            <c:strRef>
              <c:f>'P. ACCIÓN CONSOLIDADO'!$DU$140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6219739292365E-2"/>
                  <c:y val="-3.34336342360414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932960893854747E-2"/>
                  <c:y val="1.3373453694416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942537909018308E-2"/>
                  <c:y val="1.0030090270812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952114924181964E-2"/>
                  <c:y val="2.0060180541624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3301409949454642E-2"/>
                  <c:y val="1.0030090270812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261239691407289E-2"/>
                  <c:y val="1.0030090270812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7243947858473E-2"/>
                  <c:y val="3.34336342360414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CONSOLIDADO'!$DR$141:$DR$147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CONSOLIDADO'!$DU$141:$DU$147</c:f>
              <c:numCache>
                <c:formatCode>0.00%</c:formatCode>
                <c:ptCount val="7"/>
                <c:pt idx="0">
                  <c:v>0</c:v>
                </c:pt>
                <c:pt idx="1">
                  <c:v>0.10470217264321083</c:v>
                </c:pt>
                <c:pt idx="2">
                  <c:v>0.11844603638244687</c:v>
                </c:pt>
                <c:pt idx="3">
                  <c:v>4.4842252161383288E-2</c:v>
                </c:pt>
                <c:pt idx="4">
                  <c:v>4.0875973890741671E-2</c:v>
                </c:pt>
                <c:pt idx="5">
                  <c:v>0.22269199102845094</c:v>
                </c:pt>
                <c:pt idx="6">
                  <c:v>0.15319702326562321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9366400"/>
        <c:axId val="119367936"/>
        <c:axId val="0"/>
      </c:bar3DChart>
      <c:catAx>
        <c:axId val="119366400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119367936"/>
        <c:crosses val="autoZero"/>
        <c:auto val="1"/>
        <c:lblAlgn val="ctr"/>
        <c:lblOffset val="100"/>
        <c:noMultiLvlLbl val="0"/>
      </c:catAx>
      <c:valAx>
        <c:axId val="11936793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19366400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708660</xdr:colOff>
      <xdr:row>149</xdr:row>
      <xdr:rowOff>129546</xdr:rowOff>
    </xdr:from>
    <xdr:to>
      <xdr:col>98</xdr:col>
      <xdr:colOff>838200</xdr:colOff>
      <xdr:row>167</xdr:row>
      <xdr:rowOff>22860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792480</xdr:colOff>
      <xdr:row>170</xdr:row>
      <xdr:rowOff>179070</xdr:rowOff>
    </xdr:from>
    <xdr:to>
      <xdr:col>98</xdr:col>
      <xdr:colOff>822960</xdr:colOff>
      <xdr:row>191</xdr:row>
      <xdr:rowOff>137160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8/INFORMES%20EJECUCI&#211;N%20PLAN%20DE%20ACCI&#211;N/EJECUCI&#211;N%20PLAN%20DE%20ACCI&#211;N%20A%2031%20DE%20DICIEMBRE%20DE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26">
          <cell r="AF26">
            <v>3500000</v>
          </cell>
        </row>
        <row r="41">
          <cell r="AF41">
            <v>40000000</v>
          </cell>
        </row>
        <row r="50">
          <cell r="AF50">
            <v>18000000</v>
          </cell>
        </row>
        <row r="56">
          <cell r="AF56">
            <v>5000000</v>
          </cell>
        </row>
        <row r="63">
          <cell r="AF63">
            <v>2500000</v>
          </cell>
        </row>
        <row r="70">
          <cell r="K70">
            <v>258340125</v>
          </cell>
          <cell r="Y70">
            <v>64243208</v>
          </cell>
        </row>
        <row r="71">
          <cell r="H71">
            <v>256425934</v>
          </cell>
        </row>
        <row r="95">
          <cell r="H95">
            <v>62583333</v>
          </cell>
        </row>
        <row r="110">
          <cell r="AF110">
            <v>7000000</v>
          </cell>
        </row>
        <row r="124">
          <cell r="H124">
            <v>14000000</v>
          </cell>
        </row>
        <row r="126">
          <cell r="K126">
            <v>30200000</v>
          </cell>
        </row>
        <row r="133">
          <cell r="AF133">
            <v>11000000</v>
          </cell>
        </row>
        <row r="154">
          <cell r="AF154">
            <v>9000000</v>
          </cell>
        </row>
        <row r="161">
          <cell r="H161">
            <v>17120523</v>
          </cell>
        </row>
        <row r="163">
          <cell r="K163">
            <v>115000000</v>
          </cell>
        </row>
        <row r="193">
          <cell r="AB193">
            <v>6040000</v>
          </cell>
        </row>
        <row r="198">
          <cell r="AB198">
            <v>50000000</v>
          </cell>
        </row>
        <row r="205">
          <cell r="H205">
            <v>10000000</v>
          </cell>
        </row>
        <row r="207">
          <cell r="AB207">
            <v>30000000</v>
          </cell>
        </row>
        <row r="219">
          <cell r="H219">
            <v>114720003</v>
          </cell>
        </row>
        <row r="221">
          <cell r="K221">
            <v>114760000</v>
          </cell>
          <cell r="AF221">
            <v>800000</v>
          </cell>
        </row>
        <row r="242">
          <cell r="H242">
            <v>125960004</v>
          </cell>
        </row>
        <row r="244">
          <cell r="N244">
            <v>150000000</v>
          </cell>
          <cell r="AF244">
            <v>1000000</v>
          </cell>
        </row>
        <row r="264">
          <cell r="H264">
            <v>11060000</v>
          </cell>
        </row>
        <row r="266">
          <cell r="AF266">
            <v>49000000</v>
          </cell>
        </row>
        <row r="301">
          <cell r="H301">
            <v>6413333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29">
          <cell r="H329">
            <v>31213333</v>
          </cell>
        </row>
        <row r="335">
          <cell r="H335">
            <v>5500000</v>
          </cell>
        </row>
        <row r="337">
          <cell r="AB337">
            <v>19600000</v>
          </cell>
        </row>
        <row r="342">
          <cell r="H342">
            <v>12500000</v>
          </cell>
        </row>
        <row r="344">
          <cell r="AB344">
            <v>40000000</v>
          </cell>
        </row>
        <row r="363">
          <cell r="H363">
            <v>7680000</v>
          </cell>
        </row>
        <row r="365">
          <cell r="P365">
            <v>7840000</v>
          </cell>
        </row>
        <row r="372">
          <cell r="P372">
            <v>250000000</v>
          </cell>
        </row>
        <row r="376">
          <cell r="H376">
            <v>25166664</v>
          </cell>
        </row>
        <row r="378">
          <cell r="P378">
            <v>25200000</v>
          </cell>
        </row>
        <row r="413">
          <cell r="G413">
            <v>5000000</v>
          </cell>
        </row>
        <row r="428">
          <cell r="AF428">
            <v>7000000</v>
          </cell>
        </row>
        <row r="441">
          <cell r="H441">
            <v>48431131</v>
          </cell>
        </row>
        <row r="443">
          <cell r="Y443">
            <v>90000000</v>
          </cell>
          <cell r="AC443">
            <v>91899873</v>
          </cell>
        </row>
        <row r="463">
          <cell r="H463">
            <v>7852000</v>
          </cell>
        </row>
        <row r="465">
          <cell r="AF465">
            <v>21852000</v>
          </cell>
        </row>
        <row r="529">
          <cell r="H529">
            <v>11027140</v>
          </cell>
        </row>
        <row r="531">
          <cell r="P531">
            <v>11027142</v>
          </cell>
        </row>
        <row r="539">
          <cell r="AA539">
            <v>1770516</v>
          </cell>
        </row>
        <row r="547">
          <cell r="P547">
            <v>29809835</v>
          </cell>
        </row>
        <row r="578">
          <cell r="H578">
            <v>11027141</v>
          </cell>
        </row>
        <row r="580">
          <cell r="P580">
            <v>11027142</v>
          </cell>
        </row>
        <row r="608">
          <cell r="H608">
            <v>12079999</v>
          </cell>
        </row>
        <row r="610">
          <cell r="P610">
            <v>12080000</v>
          </cell>
        </row>
        <row r="618">
          <cell r="X618">
            <v>881220521</v>
          </cell>
          <cell r="AA618">
            <v>45916666</v>
          </cell>
        </row>
        <row r="619">
          <cell r="H619">
            <v>16150000</v>
          </cell>
        </row>
        <row r="626">
          <cell r="H626">
            <v>9682000</v>
          </cell>
        </row>
        <row r="630">
          <cell r="H630">
            <v>12583330</v>
          </cell>
        </row>
        <row r="632">
          <cell r="H632">
            <v>2200000</v>
          </cell>
        </row>
        <row r="656">
          <cell r="H656">
            <v>11027140</v>
          </cell>
        </row>
        <row r="658">
          <cell r="AA658">
            <v>11027142</v>
          </cell>
        </row>
        <row r="680">
          <cell r="AA680">
            <v>6253333</v>
          </cell>
        </row>
        <row r="701">
          <cell r="AA701">
            <v>8000000</v>
          </cell>
          <cell r="AF701">
            <v>29539265</v>
          </cell>
        </row>
        <row r="702">
          <cell r="H702">
            <v>14321419</v>
          </cell>
        </row>
        <row r="704">
          <cell r="H704">
            <v>8556667</v>
          </cell>
        </row>
        <row r="706">
          <cell r="H706">
            <v>4000000</v>
          </cell>
        </row>
        <row r="716">
          <cell r="H716">
            <v>41676667</v>
          </cell>
        </row>
        <row r="718">
          <cell r="AA718">
            <v>42000000</v>
          </cell>
        </row>
        <row r="752">
          <cell r="H752">
            <v>12000000</v>
          </cell>
        </row>
        <row r="754">
          <cell r="Y754">
            <v>24160000</v>
          </cell>
          <cell r="AF754">
            <v>5000000</v>
          </cell>
        </row>
        <row r="783">
          <cell r="Y783">
            <v>20133344</v>
          </cell>
        </row>
        <row r="784">
          <cell r="H784">
            <v>10000000</v>
          </cell>
        </row>
        <row r="797">
          <cell r="AF797">
            <v>5000000</v>
          </cell>
        </row>
        <row r="823">
          <cell r="H823">
            <v>19500000</v>
          </cell>
        </row>
        <row r="825">
          <cell r="K825">
            <v>39260010</v>
          </cell>
        </row>
        <row r="838">
          <cell r="H838">
            <v>29800000</v>
          </cell>
        </row>
        <row r="840">
          <cell r="K840">
            <v>60400000</v>
          </cell>
        </row>
        <row r="888">
          <cell r="K888">
            <v>139926667</v>
          </cell>
          <cell r="AF888">
            <v>51000000</v>
          </cell>
        </row>
        <row r="889">
          <cell r="H889">
            <v>11130000</v>
          </cell>
        </row>
        <row r="891">
          <cell r="H891">
            <v>54853332</v>
          </cell>
        </row>
        <row r="911">
          <cell r="K911">
            <v>72480000</v>
          </cell>
          <cell r="AF911">
            <v>1500000</v>
          </cell>
        </row>
        <row r="912">
          <cell r="H912">
            <v>36073333</v>
          </cell>
        </row>
        <row r="943">
          <cell r="K943">
            <v>75000000</v>
          </cell>
          <cell r="AF943">
            <v>1500000</v>
          </cell>
        </row>
        <row r="944">
          <cell r="H944">
            <v>9937392</v>
          </cell>
        </row>
        <row r="970">
          <cell r="K970">
            <v>21643333</v>
          </cell>
          <cell r="AF970">
            <v>21000000</v>
          </cell>
        </row>
        <row r="971">
          <cell r="H971">
            <v>21500000</v>
          </cell>
        </row>
        <row r="1023">
          <cell r="K1023">
            <v>120000000</v>
          </cell>
        </row>
        <row r="1024">
          <cell r="H1024">
            <v>71756665</v>
          </cell>
        </row>
        <row r="1036">
          <cell r="K1036">
            <v>118270473</v>
          </cell>
        </row>
        <row r="1037">
          <cell r="H1037">
            <v>59583334</v>
          </cell>
        </row>
        <row r="1048">
          <cell r="K1048">
            <v>150000000</v>
          </cell>
        </row>
        <row r="1049">
          <cell r="H1049">
            <v>40498333</v>
          </cell>
        </row>
        <row r="1082">
          <cell r="K1082">
            <v>11000000</v>
          </cell>
          <cell r="AF1082">
            <v>38000000</v>
          </cell>
        </row>
        <row r="1083">
          <cell r="H1083">
            <v>13084233</v>
          </cell>
        </row>
        <row r="1086">
          <cell r="H1086">
            <v>5000000</v>
          </cell>
        </row>
        <row r="1090">
          <cell r="H1090">
            <v>1500000</v>
          </cell>
        </row>
        <row r="1094">
          <cell r="H1094">
            <v>1500000</v>
          </cell>
        </row>
        <row r="1098">
          <cell r="H1098">
            <v>3000000</v>
          </cell>
        </row>
        <row r="1113">
          <cell r="AF1113">
            <v>600000</v>
          </cell>
        </row>
        <row r="1130">
          <cell r="H1130">
            <v>20828100</v>
          </cell>
        </row>
        <row r="1132">
          <cell r="Y1132">
            <v>50898727</v>
          </cell>
        </row>
        <row r="1156">
          <cell r="X1156">
            <v>5160100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  <cell r="AF1182">
            <v>359600000</v>
          </cell>
        </row>
        <row r="1183">
          <cell r="H1183">
            <v>58018334</v>
          </cell>
        </row>
        <row r="1190">
          <cell r="H1190">
            <v>54123334</v>
          </cell>
        </row>
        <row r="1199">
          <cell r="H1199">
            <v>42866667</v>
          </cell>
        </row>
        <row r="1209">
          <cell r="H1209">
            <v>21600000</v>
          </cell>
        </row>
        <row r="1212">
          <cell r="H1212">
            <v>87859997</v>
          </cell>
        </row>
        <row r="1224">
          <cell r="H1224">
            <v>6860000</v>
          </cell>
        </row>
        <row r="1227">
          <cell r="H1227">
            <v>4980000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53">
          <cell r="H1253">
            <v>37916667</v>
          </cell>
        </row>
        <row r="1255">
          <cell r="K1255">
            <v>40000000</v>
          </cell>
        </row>
        <row r="1271">
          <cell r="H1271">
            <v>24000000</v>
          </cell>
        </row>
        <row r="1273">
          <cell r="K1273">
            <v>24000000</v>
          </cell>
        </row>
        <row r="1296">
          <cell r="K1296">
            <v>150000000</v>
          </cell>
          <cell r="AF1296">
            <v>5000000</v>
          </cell>
        </row>
        <row r="1297">
          <cell r="H1297">
            <v>148798382</v>
          </cell>
        </row>
        <row r="1317">
          <cell r="H1317">
            <v>16607333</v>
          </cell>
        </row>
        <row r="1319">
          <cell r="AF1319">
            <v>34000000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DICIEMBRE 2018 "/>
      <sheetName val="P. ACCIÓN A DIC 2018 "/>
      <sheetName val="P. ACCIÓN CONSOLIDADO 2018  "/>
    </sheetNames>
    <sheetDataSet>
      <sheetData sheetId="0"/>
      <sheetData sheetId="1"/>
      <sheetData sheetId="2">
        <row r="131">
          <cell r="DR131" t="str">
            <v>CONSTRUCCIÓN</v>
          </cell>
        </row>
        <row r="132">
          <cell r="DR132" t="str">
            <v>DOTACIÓN</v>
          </cell>
        </row>
        <row r="133">
          <cell r="DR133" t="str">
            <v>BIENESTAR UNIVERSITARIO</v>
          </cell>
        </row>
        <row r="134">
          <cell r="DR134" t="str">
            <v>CAPACITACIÓN</v>
          </cell>
        </row>
        <row r="135">
          <cell r="DR135" t="str">
            <v>INVESTIGACIÓN</v>
          </cell>
        </row>
        <row r="137">
          <cell r="DR137" t="str">
            <v>PLANEACIÓN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155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G154" sqref="G154"/>
    </sheetView>
  </sheetViews>
  <sheetFormatPr baseColWidth="10" defaultRowHeight="14.4" x14ac:dyDescent="0.3"/>
  <cols>
    <col min="1" max="1" width="4.88671875" hidden="1" customWidth="1"/>
    <col min="2" max="2" width="16" customWidth="1"/>
    <col min="3" max="3" width="8.88671875" customWidth="1"/>
    <col min="4" max="4" width="50.88671875" customWidth="1"/>
    <col min="5" max="5" width="6.33203125" customWidth="1"/>
    <col min="6" max="6" width="12.88671875" customWidth="1"/>
    <col min="7" max="7" width="13.88671875" customWidth="1"/>
    <col min="8" max="8" width="12.109375" customWidth="1"/>
    <col min="9" max="9" width="15.5546875" customWidth="1"/>
    <col min="10" max="10" width="13.6640625" customWidth="1"/>
    <col min="11" max="11" width="14.44140625" customWidth="1"/>
    <col min="12" max="13" width="12.33203125" customWidth="1"/>
    <col min="14" max="14" width="13.5546875" customWidth="1"/>
    <col min="15" max="15" width="12.44140625" customWidth="1"/>
    <col min="16" max="16" width="12" customWidth="1"/>
    <col min="17" max="17" width="12.554687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2" customWidth="1"/>
    <col min="25" max="25" width="11.44140625" customWidth="1"/>
    <col min="26" max="26" width="12.6640625" customWidth="1"/>
    <col min="27" max="27" width="11.44140625" customWidth="1"/>
    <col min="28" max="28" width="15.6640625" customWidth="1"/>
    <col min="29" max="29" width="8.33203125" customWidth="1"/>
    <col min="30" max="30" width="14.6640625" customWidth="1"/>
    <col min="31" max="31" width="13.5546875" customWidth="1"/>
    <col min="32" max="33" width="14" customWidth="1"/>
    <col min="34" max="34" width="17.33203125" customWidth="1"/>
    <col min="35" max="35" width="14.5546875" customWidth="1"/>
    <col min="36" max="36" width="16.109375" customWidth="1"/>
    <col min="37" max="39" width="15" customWidth="1"/>
    <col min="40" max="40" width="11.6640625" customWidth="1"/>
    <col min="41" max="41" width="13.33203125" customWidth="1"/>
    <col min="42" max="42" width="12.5546875" customWidth="1"/>
    <col min="43" max="44" width="14.109375" customWidth="1"/>
    <col min="45" max="45" width="13.5546875" customWidth="1"/>
    <col min="46" max="46" width="13.44140625" customWidth="1"/>
    <col min="47" max="47" width="11.44140625" customWidth="1"/>
    <col min="48" max="49" width="13.44140625" customWidth="1"/>
    <col min="50" max="50" width="15.5546875" customWidth="1"/>
    <col min="51" max="51" width="13.88671875" customWidth="1"/>
    <col min="52" max="52" width="9" hidden="1" customWidth="1"/>
    <col min="53" max="53" width="14.88671875" hidden="1" customWidth="1"/>
    <col min="54" max="54" width="14.5546875" hidden="1" customWidth="1"/>
    <col min="55" max="55" width="16.5546875" hidden="1" customWidth="1"/>
    <col min="56" max="56" width="13.6640625" hidden="1" customWidth="1"/>
    <col min="57" max="62" width="16.5546875" hidden="1" customWidth="1"/>
    <col min="63" max="63" width="15" hidden="1" customWidth="1"/>
    <col min="64" max="65" width="14.44140625" hidden="1" customWidth="1"/>
    <col min="66" max="66" width="16.5546875" hidden="1" customWidth="1"/>
    <col min="67" max="67" width="13.33203125" hidden="1" customWidth="1"/>
    <col min="68" max="68" width="13.44140625" hidden="1" customWidth="1"/>
    <col min="69" max="69" width="12.88671875" hidden="1" customWidth="1"/>
    <col min="70" max="73" width="16.5546875" hidden="1" customWidth="1"/>
    <col min="74" max="74" width="14" hidden="1" customWidth="1"/>
    <col min="75" max="75" width="10.33203125" hidden="1" customWidth="1"/>
    <col min="76" max="76" width="14.6640625" customWidth="1"/>
    <col min="77" max="77" width="12.33203125" customWidth="1"/>
    <col min="78" max="79" width="13.33203125" customWidth="1"/>
    <col min="80" max="81" width="14" customWidth="1"/>
    <col min="82" max="82" width="15.44140625" customWidth="1"/>
    <col min="83" max="85" width="13.5546875" customWidth="1"/>
    <col min="86" max="86" width="11.6640625" customWidth="1"/>
    <col min="87" max="87" width="13.44140625" customWidth="1"/>
    <col min="88" max="88" width="15.6640625" customWidth="1"/>
    <col min="89" max="90" width="16.33203125" customWidth="1"/>
    <col min="91" max="91" width="13.6640625" customWidth="1"/>
    <col min="92" max="92" width="13" customWidth="1"/>
    <col min="93" max="94" width="14.33203125" customWidth="1"/>
    <col min="95" max="95" width="13.6640625" customWidth="1"/>
    <col min="96" max="96" width="12.33203125" customWidth="1"/>
    <col min="97" max="97" width="13.44140625" customWidth="1"/>
    <col min="98" max="98" width="9.6640625" customWidth="1"/>
    <col min="99" max="99" width="15" customWidth="1"/>
    <col min="100" max="100" width="13.6640625" customWidth="1"/>
    <col min="101" max="101" width="14.44140625" customWidth="1"/>
    <col min="102" max="102" width="12.88671875" customWidth="1"/>
    <col min="103" max="104" width="15.5546875" customWidth="1"/>
    <col min="105" max="105" width="14.44140625" customWidth="1"/>
    <col min="106" max="106" width="12.6640625" customWidth="1"/>
    <col min="107" max="108" width="13.5546875" customWidth="1"/>
    <col min="109" max="110" width="13.88671875" customWidth="1"/>
    <col min="111" max="111" width="13.6640625" customWidth="1"/>
    <col min="112" max="114" width="13.88671875" customWidth="1"/>
    <col min="115" max="115" width="13.33203125" customWidth="1"/>
    <col min="116" max="117" width="14.44140625" customWidth="1"/>
    <col min="118" max="118" width="14.88671875" customWidth="1"/>
    <col min="119" max="119" width="14.33203125" customWidth="1"/>
    <col min="120" max="120" width="13.5546875" customWidth="1"/>
    <col min="121" max="121" width="5.109375" customWidth="1"/>
    <col min="122" max="124" width="14.6640625" customWidth="1"/>
    <col min="125" max="125" width="2.109375" customWidth="1"/>
    <col min="126" max="126" width="17.44140625" customWidth="1"/>
    <col min="127" max="152" width="11.44140625" customWidth="1"/>
  </cols>
  <sheetData>
    <row r="1" spans="1:124" ht="15" customHeight="1" x14ac:dyDescent="0.35">
      <c r="C1" s="245" t="s">
        <v>0</v>
      </c>
      <c r="D1" s="246"/>
      <c r="E1" s="246"/>
      <c r="F1" s="247"/>
      <c r="G1" s="248" t="s">
        <v>1</v>
      </c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50"/>
      <c r="AC1" s="1"/>
      <c r="AD1" s="251" t="s">
        <v>2</v>
      </c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3"/>
      <c r="AZ1" s="2"/>
      <c r="BA1" s="3"/>
      <c r="BB1" s="254" t="s">
        <v>3</v>
      </c>
      <c r="BC1" s="255"/>
      <c r="BD1" s="255"/>
      <c r="BE1" s="255"/>
      <c r="BF1" s="255"/>
      <c r="BG1" s="255"/>
      <c r="BH1" s="255"/>
      <c r="BI1" s="255"/>
      <c r="BJ1" s="255"/>
      <c r="BK1" s="255"/>
      <c r="BL1" s="255"/>
      <c r="BM1" s="255"/>
      <c r="BN1" s="255"/>
      <c r="BO1" s="255"/>
      <c r="BP1" s="255"/>
      <c r="BQ1" s="255"/>
      <c r="BR1" s="255"/>
      <c r="BS1" s="255"/>
      <c r="BT1" s="255"/>
      <c r="BU1" s="255"/>
      <c r="BV1" s="255"/>
      <c r="BW1" s="256"/>
      <c r="BX1" s="251"/>
      <c r="BY1" s="255"/>
      <c r="BZ1" s="255"/>
      <c r="CA1" s="255"/>
      <c r="CB1" s="255"/>
      <c r="CC1" s="255"/>
      <c r="CD1" s="255"/>
      <c r="CE1" s="255"/>
      <c r="CF1" s="255"/>
      <c r="CG1" s="255"/>
      <c r="CH1" s="255"/>
      <c r="CI1" s="255"/>
      <c r="CJ1" s="255"/>
      <c r="CK1" s="255"/>
      <c r="CL1" s="255"/>
      <c r="CM1" s="255"/>
      <c r="CN1" s="255"/>
      <c r="CO1" s="255"/>
      <c r="CP1" s="255"/>
      <c r="CQ1" s="255"/>
      <c r="CR1" s="255"/>
      <c r="CS1" s="256"/>
      <c r="CT1" s="2"/>
      <c r="CU1" s="254" t="s">
        <v>3</v>
      </c>
      <c r="CV1" s="255"/>
      <c r="CW1" s="255"/>
      <c r="CX1" s="255"/>
      <c r="CY1" s="255"/>
      <c r="CZ1" s="255"/>
      <c r="DA1" s="255"/>
      <c r="DB1" s="255"/>
      <c r="DC1" s="255"/>
      <c r="DD1" s="255"/>
      <c r="DE1" s="255"/>
      <c r="DF1" s="255"/>
      <c r="DG1" s="255"/>
      <c r="DH1" s="255"/>
      <c r="DI1" s="255"/>
      <c r="DJ1" s="255"/>
      <c r="DK1" s="255"/>
      <c r="DL1" s="255"/>
      <c r="DM1" s="255"/>
      <c r="DN1" s="255"/>
      <c r="DO1" s="255"/>
      <c r="DP1" s="255"/>
    </row>
    <row r="2" spans="1:124" ht="15" customHeight="1" x14ac:dyDescent="0.3">
      <c r="A2" s="240" t="s">
        <v>4</v>
      </c>
      <c r="B2" s="240" t="s">
        <v>5</v>
      </c>
      <c r="C2" s="241" t="s">
        <v>6</v>
      </c>
      <c r="D2" s="241" t="s">
        <v>7</v>
      </c>
      <c r="E2" s="243" t="s">
        <v>8</v>
      </c>
      <c r="F2" s="241" t="s">
        <v>9</v>
      </c>
      <c r="G2" s="234" t="s">
        <v>10</v>
      </c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6"/>
      <c r="AC2" s="4"/>
      <c r="AD2" s="237" t="s">
        <v>11</v>
      </c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8"/>
      <c r="AT2" s="238"/>
      <c r="AU2" s="238"/>
      <c r="AV2" s="238"/>
      <c r="AW2" s="238"/>
      <c r="AX2" s="238"/>
      <c r="AY2" s="239"/>
      <c r="AZ2" s="5"/>
      <c r="BA2" s="6"/>
      <c r="BB2" s="230" t="s">
        <v>12</v>
      </c>
      <c r="BC2" s="231"/>
      <c r="BD2" s="231"/>
      <c r="BE2" s="231"/>
      <c r="BF2" s="231"/>
      <c r="BG2" s="231"/>
      <c r="BH2" s="231"/>
      <c r="BI2" s="231"/>
      <c r="BJ2" s="231"/>
      <c r="BK2" s="231"/>
      <c r="BL2" s="231"/>
      <c r="BM2" s="230" t="s">
        <v>12</v>
      </c>
      <c r="BN2" s="231"/>
      <c r="BO2" s="231"/>
      <c r="BP2" s="231"/>
      <c r="BQ2" s="231"/>
      <c r="BR2" s="231"/>
      <c r="BS2" s="231"/>
      <c r="BT2" s="231"/>
      <c r="BU2" s="231"/>
      <c r="BV2" s="232"/>
      <c r="BW2" s="7"/>
      <c r="BX2" s="4"/>
      <c r="BY2" s="237" t="s">
        <v>13</v>
      </c>
      <c r="BZ2" s="238"/>
      <c r="CA2" s="238"/>
      <c r="CB2" s="238"/>
      <c r="CC2" s="238"/>
      <c r="CD2" s="238"/>
      <c r="CE2" s="238"/>
      <c r="CF2" s="238"/>
      <c r="CG2" s="238"/>
      <c r="CH2" s="238"/>
      <c r="CI2" s="238"/>
      <c r="CJ2" s="238"/>
      <c r="CK2" s="8"/>
      <c r="CL2" s="8"/>
      <c r="CM2" s="238"/>
      <c r="CN2" s="238"/>
      <c r="CO2" s="238"/>
      <c r="CP2" s="238"/>
      <c r="CQ2" s="238"/>
      <c r="CR2" s="238"/>
      <c r="CS2" s="239"/>
      <c r="CT2" s="9"/>
      <c r="CU2" s="230" t="s">
        <v>12</v>
      </c>
      <c r="CV2" s="231"/>
      <c r="CW2" s="231"/>
      <c r="CX2" s="231"/>
      <c r="CY2" s="231"/>
      <c r="CZ2" s="231"/>
      <c r="DA2" s="231"/>
      <c r="DB2" s="231"/>
      <c r="DC2" s="231"/>
      <c r="DD2" s="231"/>
      <c r="DE2" s="231"/>
      <c r="DF2" s="231"/>
      <c r="DG2" s="231" t="s">
        <v>12</v>
      </c>
      <c r="DH2" s="231"/>
      <c r="DI2" s="231"/>
      <c r="DJ2" s="231"/>
      <c r="DK2" s="231"/>
      <c r="DL2" s="231"/>
      <c r="DM2" s="231"/>
      <c r="DN2" s="231"/>
      <c r="DO2" s="231"/>
      <c r="DP2" s="232"/>
    </row>
    <row r="3" spans="1:124" s="14" customFormat="1" ht="46.5" customHeight="1" x14ac:dyDescent="0.25">
      <c r="A3" s="240"/>
      <c r="B3" s="240"/>
      <c r="C3" s="242"/>
      <c r="D3" s="242"/>
      <c r="E3" s="244"/>
      <c r="F3" s="242"/>
      <c r="G3" s="10" t="s">
        <v>14</v>
      </c>
      <c r="H3" s="10" t="s">
        <v>15</v>
      </c>
      <c r="I3" s="10" t="s">
        <v>16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23</v>
      </c>
      <c r="Q3" s="10" t="s">
        <v>24</v>
      </c>
      <c r="R3" s="10" t="s">
        <v>25</v>
      </c>
      <c r="S3" s="10" t="s">
        <v>26</v>
      </c>
      <c r="T3" s="10" t="s">
        <v>27</v>
      </c>
      <c r="U3" s="10" t="s">
        <v>28</v>
      </c>
      <c r="V3" s="10" t="s">
        <v>29</v>
      </c>
      <c r="W3" s="10" t="s">
        <v>30</v>
      </c>
      <c r="X3" s="10" t="s">
        <v>31</v>
      </c>
      <c r="Y3" s="10" t="s">
        <v>32</v>
      </c>
      <c r="Z3" s="10" t="s">
        <v>33</v>
      </c>
      <c r="AA3" s="10" t="s">
        <v>34</v>
      </c>
      <c r="AB3" s="10" t="s">
        <v>35</v>
      </c>
      <c r="AC3" s="11" t="s">
        <v>36</v>
      </c>
      <c r="AD3" s="12" t="s">
        <v>14</v>
      </c>
      <c r="AE3" s="12" t="s">
        <v>15</v>
      </c>
      <c r="AF3" s="12" t="s">
        <v>16</v>
      </c>
      <c r="AG3" s="12" t="s">
        <v>17</v>
      </c>
      <c r="AH3" s="12" t="s">
        <v>18</v>
      </c>
      <c r="AI3" s="12" t="s">
        <v>19</v>
      </c>
      <c r="AJ3" s="12" t="s">
        <v>20</v>
      </c>
      <c r="AK3" s="12" t="s">
        <v>21</v>
      </c>
      <c r="AL3" s="12" t="s">
        <v>22</v>
      </c>
      <c r="AM3" s="12" t="s">
        <v>23</v>
      </c>
      <c r="AN3" s="12" t="s">
        <v>24</v>
      </c>
      <c r="AO3" s="12" t="s">
        <v>25</v>
      </c>
      <c r="AP3" s="12" t="s">
        <v>26</v>
      </c>
      <c r="AQ3" s="12" t="s">
        <v>27</v>
      </c>
      <c r="AR3" s="12" t="s">
        <v>28</v>
      </c>
      <c r="AS3" s="12" t="s">
        <v>29</v>
      </c>
      <c r="AT3" s="12" t="s">
        <v>30</v>
      </c>
      <c r="AU3" s="12" t="s">
        <v>31</v>
      </c>
      <c r="AV3" s="12" t="s">
        <v>32</v>
      </c>
      <c r="AW3" s="12" t="s">
        <v>33</v>
      </c>
      <c r="AX3" s="12" t="s">
        <v>34</v>
      </c>
      <c r="AY3" s="12" t="s">
        <v>35</v>
      </c>
      <c r="AZ3" s="13" t="s">
        <v>36</v>
      </c>
      <c r="BA3" s="9" t="s">
        <v>14</v>
      </c>
      <c r="BB3" s="9" t="s">
        <v>15</v>
      </c>
      <c r="BC3" s="9" t="s">
        <v>16</v>
      </c>
      <c r="BD3" s="9" t="s">
        <v>37</v>
      </c>
      <c r="BE3" s="9" t="s">
        <v>18</v>
      </c>
      <c r="BF3" s="9" t="s">
        <v>19</v>
      </c>
      <c r="BG3" s="9" t="s">
        <v>20</v>
      </c>
      <c r="BH3" s="9" t="s">
        <v>21</v>
      </c>
      <c r="BI3" s="9" t="s">
        <v>22</v>
      </c>
      <c r="BJ3" s="9" t="s">
        <v>23</v>
      </c>
      <c r="BK3" s="9" t="s">
        <v>24</v>
      </c>
      <c r="BL3" s="9" t="s">
        <v>25</v>
      </c>
      <c r="BM3" s="9" t="s">
        <v>26</v>
      </c>
      <c r="BN3" s="9" t="s">
        <v>27</v>
      </c>
      <c r="BO3" s="9" t="s">
        <v>28</v>
      </c>
      <c r="BP3" s="9" t="s">
        <v>29</v>
      </c>
      <c r="BQ3" s="9" t="s">
        <v>30</v>
      </c>
      <c r="BR3" s="9" t="s">
        <v>31</v>
      </c>
      <c r="BS3" s="9" t="s">
        <v>32</v>
      </c>
      <c r="BT3" s="9" t="s">
        <v>33</v>
      </c>
      <c r="BU3" s="9" t="s">
        <v>34</v>
      </c>
      <c r="BV3" s="9" t="s">
        <v>35</v>
      </c>
      <c r="BW3" s="11" t="s">
        <v>36</v>
      </c>
      <c r="BX3" s="12" t="s">
        <v>14</v>
      </c>
      <c r="BY3" s="12" t="s">
        <v>15</v>
      </c>
      <c r="BZ3" s="12" t="s">
        <v>16</v>
      </c>
      <c r="CA3" s="12" t="s">
        <v>37</v>
      </c>
      <c r="CB3" s="12" t="s">
        <v>18</v>
      </c>
      <c r="CC3" s="12" t="s">
        <v>19</v>
      </c>
      <c r="CD3" s="12" t="s">
        <v>20</v>
      </c>
      <c r="CE3" s="12" t="s">
        <v>21</v>
      </c>
      <c r="CF3" s="12" t="s">
        <v>22</v>
      </c>
      <c r="CG3" s="12" t="s">
        <v>23</v>
      </c>
      <c r="CH3" s="12" t="s">
        <v>24</v>
      </c>
      <c r="CI3" s="12" t="s">
        <v>25</v>
      </c>
      <c r="CJ3" s="12" t="s">
        <v>26</v>
      </c>
      <c r="CK3" s="12" t="s">
        <v>27</v>
      </c>
      <c r="CL3" s="12" t="s">
        <v>28</v>
      </c>
      <c r="CM3" s="12" t="s">
        <v>29</v>
      </c>
      <c r="CN3" s="12" t="s">
        <v>30</v>
      </c>
      <c r="CO3" s="12" t="s">
        <v>31</v>
      </c>
      <c r="CP3" s="12" t="s">
        <v>32</v>
      </c>
      <c r="CQ3" s="12" t="s">
        <v>33</v>
      </c>
      <c r="CR3" s="12" t="s">
        <v>34</v>
      </c>
      <c r="CS3" s="12" t="s">
        <v>35</v>
      </c>
      <c r="CT3" s="9" t="s">
        <v>36</v>
      </c>
      <c r="CU3" s="9" t="s">
        <v>14</v>
      </c>
      <c r="CV3" s="9" t="s">
        <v>15</v>
      </c>
      <c r="CW3" s="9" t="s">
        <v>16</v>
      </c>
      <c r="CX3" s="9" t="s">
        <v>37</v>
      </c>
      <c r="CY3" s="9" t="s">
        <v>18</v>
      </c>
      <c r="CZ3" s="9" t="s">
        <v>19</v>
      </c>
      <c r="DA3" s="9" t="s">
        <v>20</v>
      </c>
      <c r="DB3" s="9" t="s">
        <v>21</v>
      </c>
      <c r="DC3" s="9" t="s">
        <v>22</v>
      </c>
      <c r="DD3" s="9" t="s">
        <v>23</v>
      </c>
      <c r="DE3" s="9" t="s">
        <v>24</v>
      </c>
      <c r="DF3" s="9" t="s">
        <v>25</v>
      </c>
      <c r="DG3" s="9" t="s">
        <v>26</v>
      </c>
      <c r="DH3" s="9" t="s">
        <v>27</v>
      </c>
      <c r="DI3" s="9" t="s">
        <v>28</v>
      </c>
      <c r="DJ3" s="9" t="s">
        <v>29</v>
      </c>
      <c r="DK3" s="9" t="s">
        <v>30</v>
      </c>
      <c r="DL3" s="9" t="s">
        <v>31</v>
      </c>
      <c r="DM3" s="9" t="s">
        <v>32</v>
      </c>
      <c r="DN3" s="9" t="s">
        <v>33</v>
      </c>
      <c r="DO3" s="9" t="s">
        <v>34</v>
      </c>
      <c r="DP3" s="9" t="s">
        <v>35</v>
      </c>
      <c r="DR3" s="14" t="s">
        <v>38</v>
      </c>
      <c r="DS3" s="14" t="s">
        <v>39</v>
      </c>
      <c r="DT3" s="14" t="s">
        <v>40</v>
      </c>
    </row>
    <row r="4" spans="1:124" ht="48" customHeight="1" x14ac:dyDescent="0.3">
      <c r="A4" s="15" t="s">
        <v>41</v>
      </c>
      <c r="B4" s="233" t="s">
        <v>42</v>
      </c>
      <c r="C4" s="16" t="s">
        <v>43</v>
      </c>
      <c r="D4" s="17" t="s">
        <v>44</v>
      </c>
      <c r="E4" s="18">
        <v>510</v>
      </c>
      <c r="F4" s="19" t="s">
        <v>45</v>
      </c>
      <c r="G4" s="20">
        <f>SUM(H4:AB4)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>
        <f>30000000+5000000</f>
        <v>35000000</v>
      </c>
      <c r="AC4" s="21">
        <f t="shared" ref="AC4:AC23" si="0">+AD4/G4</f>
        <v>0.41657142857142859</v>
      </c>
      <c r="AD4" s="20">
        <f t="shared" ref="AD4:AD36" si="1">SUM(AE4:AY4)</f>
        <v>29160000</v>
      </c>
      <c r="AE4" s="22"/>
      <c r="AF4" s="20"/>
      <c r="AG4" s="23"/>
      <c r="AH4" s="22"/>
      <c r="AI4" s="22"/>
      <c r="AJ4" s="20"/>
      <c r="AK4" s="24"/>
      <c r="AL4" s="24"/>
      <c r="AM4" s="24"/>
      <c r="AN4" s="24"/>
      <c r="AO4" s="24"/>
      <c r="AP4" s="24"/>
      <c r="AQ4" s="24"/>
      <c r="AR4" s="24"/>
      <c r="AS4" s="20"/>
      <c r="AT4" s="20">
        <f>+'[1]ENERO 2019'!$Y$754</f>
        <v>24160000</v>
      </c>
      <c r="AU4" s="20"/>
      <c r="AV4" s="20"/>
      <c r="AW4" s="20"/>
      <c r="AX4" s="20"/>
      <c r="AY4" s="20">
        <f>+'[1]ENERO 2019'!$AF$754</f>
        <v>5000000</v>
      </c>
      <c r="AZ4" s="21">
        <f>1-AC4</f>
        <v>0.58342857142857141</v>
      </c>
      <c r="BA4" s="20">
        <f t="shared" ref="BA4:BA36" si="2">SUM(BB4:BV4)</f>
        <v>40840000</v>
      </c>
      <c r="BB4" s="20">
        <f t="shared" ref="BB4:BQ19" si="3">H4-AE4</f>
        <v>0</v>
      </c>
      <c r="BC4" s="20">
        <f t="shared" si="3"/>
        <v>0</v>
      </c>
      <c r="BD4" s="20">
        <f t="shared" si="3"/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10840000</v>
      </c>
      <c r="BR4" s="20">
        <f t="shared" ref="BR4:BV19" si="4">X4-AU4</f>
        <v>0</v>
      </c>
      <c r="BS4" s="20">
        <f t="shared" si="4"/>
        <v>0</v>
      </c>
      <c r="BT4" s="20">
        <f t="shared" si="4"/>
        <v>0</v>
      </c>
      <c r="BU4" s="20">
        <f t="shared" si="4"/>
        <v>0</v>
      </c>
      <c r="BV4" s="20">
        <f t="shared" si="4"/>
        <v>30000000</v>
      </c>
      <c r="BW4" s="21">
        <f>+BX4/G4</f>
        <v>0.17142857142857143</v>
      </c>
      <c r="BX4" s="20">
        <f t="shared" ref="BX4:BX36" si="5">SUM(BY4:CS4)</f>
        <v>12000000</v>
      </c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>
        <f>+'[1]ENERO 2019'!$H$752</f>
        <v>12000000</v>
      </c>
      <c r="CO4" s="20"/>
      <c r="CP4" s="20"/>
      <c r="CQ4" s="20"/>
      <c r="CR4" s="20"/>
      <c r="CS4" s="20"/>
      <c r="CT4" s="21">
        <f t="shared" ref="CT4:CT78" si="6">1-BW4</f>
        <v>0.82857142857142851</v>
      </c>
      <c r="CU4" s="20">
        <f t="shared" ref="CU4:CU36" si="7">SUM(CV4:DP4)</f>
        <v>58000000</v>
      </c>
      <c r="CV4" s="20">
        <f t="shared" ref="CV4:DK19" si="8">H4-BY4</f>
        <v>0</v>
      </c>
      <c r="CW4" s="20">
        <f t="shared" si="8"/>
        <v>0</v>
      </c>
      <c r="CX4" s="20">
        <f t="shared" si="8"/>
        <v>0</v>
      </c>
      <c r="CY4" s="20">
        <f t="shared" si="8"/>
        <v>0</v>
      </c>
      <c r="CZ4" s="20">
        <f t="shared" si="8"/>
        <v>0</v>
      </c>
      <c r="DA4" s="20">
        <f t="shared" si="8"/>
        <v>0</v>
      </c>
      <c r="DB4" s="20">
        <f t="shared" si="8"/>
        <v>0</v>
      </c>
      <c r="DC4" s="20">
        <f t="shared" si="8"/>
        <v>0</v>
      </c>
      <c r="DD4" s="20">
        <f t="shared" si="8"/>
        <v>0</v>
      </c>
      <c r="DE4" s="20">
        <f t="shared" si="8"/>
        <v>0</v>
      </c>
      <c r="DF4" s="20">
        <f t="shared" si="8"/>
        <v>0</v>
      </c>
      <c r="DG4" s="20">
        <f t="shared" si="8"/>
        <v>0</v>
      </c>
      <c r="DH4" s="20">
        <f t="shared" si="8"/>
        <v>0</v>
      </c>
      <c r="DI4" s="20">
        <f t="shared" si="8"/>
        <v>0</v>
      </c>
      <c r="DJ4" s="20">
        <f t="shared" si="8"/>
        <v>0</v>
      </c>
      <c r="DK4" s="20">
        <f t="shared" si="8"/>
        <v>23000000</v>
      </c>
      <c r="DL4" s="20">
        <f t="shared" ref="DL4:DP19" si="9">X4-CO4</f>
        <v>0</v>
      </c>
      <c r="DM4" s="20">
        <f t="shared" si="9"/>
        <v>0</v>
      </c>
      <c r="DN4" s="20">
        <f t="shared" si="9"/>
        <v>0</v>
      </c>
      <c r="DO4" s="20">
        <f t="shared" si="9"/>
        <v>0</v>
      </c>
      <c r="DP4" s="20">
        <f t="shared" si="9"/>
        <v>35000000</v>
      </c>
      <c r="DR4" s="25">
        <f t="shared" ref="DR4:DR23" si="10">+G4</f>
        <v>70000000</v>
      </c>
      <c r="DS4" s="25">
        <f>+AD4+BA4</f>
        <v>70000000</v>
      </c>
      <c r="DT4" s="25">
        <f t="shared" ref="DT4:DT79" si="11">+BX4+CU4</f>
        <v>70000000</v>
      </c>
    </row>
    <row r="5" spans="1:124" ht="59.25" customHeight="1" x14ac:dyDescent="0.3">
      <c r="A5" s="26"/>
      <c r="B5" s="225"/>
      <c r="C5" s="16" t="s">
        <v>46</v>
      </c>
      <c r="D5" s="17" t="s">
        <v>47</v>
      </c>
      <c r="E5" s="18">
        <v>510</v>
      </c>
      <c r="F5" s="19" t="s">
        <v>48</v>
      </c>
      <c r="G5" s="20">
        <f t="shared" ref="G5:G68" si="12">SUM(H5:AB5)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1">
        <f t="shared" si="0"/>
        <v>0</v>
      </c>
      <c r="AD5" s="20">
        <f t="shared" ref="AD5:AD14" si="13">SUM(AE5:AY5)</f>
        <v>0</v>
      </c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1">
        <f t="shared" ref="AZ5:AZ97" si="14">1-AC5</f>
        <v>1</v>
      </c>
      <c r="BA5" s="20">
        <f t="shared" si="2"/>
        <v>20000000</v>
      </c>
      <c r="BB5" s="20">
        <f t="shared" si="3"/>
        <v>0</v>
      </c>
      <c r="BC5" s="20">
        <f t="shared" si="3"/>
        <v>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3"/>
        <v>0</v>
      </c>
      <c r="BO5" s="20">
        <f t="shared" si="3"/>
        <v>0</v>
      </c>
      <c r="BP5" s="20">
        <f t="shared" si="3"/>
        <v>0</v>
      </c>
      <c r="BQ5" s="20">
        <f t="shared" si="3"/>
        <v>20000000</v>
      </c>
      <c r="BR5" s="20">
        <f t="shared" si="4"/>
        <v>0</v>
      </c>
      <c r="BS5" s="20">
        <f t="shared" si="4"/>
        <v>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1">
        <f>+BX5/G5</f>
        <v>0</v>
      </c>
      <c r="BX5" s="20">
        <f t="shared" si="5"/>
        <v>0</v>
      </c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1">
        <f t="shared" si="6"/>
        <v>1</v>
      </c>
      <c r="CU5" s="20">
        <f t="shared" si="7"/>
        <v>20000000</v>
      </c>
      <c r="CV5" s="20">
        <f t="shared" si="8"/>
        <v>0</v>
      </c>
      <c r="CW5" s="20">
        <f t="shared" si="8"/>
        <v>0</v>
      </c>
      <c r="CX5" s="20">
        <f t="shared" si="8"/>
        <v>0</v>
      </c>
      <c r="CY5" s="20">
        <f t="shared" si="8"/>
        <v>0</v>
      </c>
      <c r="CZ5" s="20">
        <f t="shared" si="8"/>
        <v>0</v>
      </c>
      <c r="DA5" s="20">
        <f t="shared" si="8"/>
        <v>0</v>
      </c>
      <c r="DB5" s="20">
        <f t="shared" si="8"/>
        <v>0</v>
      </c>
      <c r="DC5" s="20">
        <f t="shared" si="8"/>
        <v>0</v>
      </c>
      <c r="DD5" s="20">
        <f t="shared" si="8"/>
        <v>0</v>
      </c>
      <c r="DE5" s="20">
        <f t="shared" si="8"/>
        <v>0</v>
      </c>
      <c r="DF5" s="20">
        <f t="shared" si="8"/>
        <v>0</v>
      </c>
      <c r="DG5" s="20">
        <f t="shared" si="8"/>
        <v>0</v>
      </c>
      <c r="DH5" s="20">
        <f t="shared" si="8"/>
        <v>0</v>
      </c>
      <c r="DI5" s="20">
        <f t="shared" si="8"/>
        <v>0</v>
      </c>
      <c r="DJ5" s="20">
        <f t="shared" si="8"/>
        <v>0</v>
      </c>
      <c r="DK5" s="20">
        <f t="shared" si="8"/>
        <v>20000000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0</v>
      </c>
      <c r="DP5" s="20">
        <f t="shared" si="9"/>
        <v>0</v>
      </c>
      <c r="DR5" s="25">
        <f t="shared" si="10"/>
        <v>20000000</v>
      </c>
      <c r="DS5" s="25">
        <f t="shared" ref="DS5:DS30" si="15">+AD5+BA5</f>
        <v>20000000</v>
      </c>
      <c r="DT5" s="25">
        <f t="shared" si="11"/>
        <v>20000000</v>
      </c>
    </row>
    <row r="6" spans="1:124" ht="33" customHeight="1" x14ac:dyDescent="0.3">
      <c r="A6" s="26"/>
      <c r="B6" s="225"/>
      <c r="C6" s="16" t="s">
        <v>49</v>
      </c>
      <c r="D6" s="17" t="s">
        <v>50</v>
      </c>
      <c r="E6" s="18">
        <v>510</v>
      </c>
      <c r="F6" s="19" t="s">
        <v>51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1">
        <f t="shared" si="0"/>
        <v>0</v>
      </c>
      <c r="AD6" s="20">
        <f t="shared" si="13"/>
        <v>0</v>
      </c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1">
        <f t="shared" si="14"/>
        <v>1</v>
      </c>
      <c r="BA6" s="20">
        <f t="shared" si="2"/>
        <v>25000000</v>
      </c>
      <c r="BB6" s="20">
        <f t="shared" si="3"/>
        <v>0</v>
      </c>
      <c r="BC6" s="20">
        <f t="shared" si="3"/>
        <v>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3"/>
        <v>0</v>
      </c>
      <c r="BO6" s="20">
        <f t="shared" si="3"/>
        <v>0</v>
      </c>
      <c r="BP6" s="20">
        <f t="shared" si="3"/>
        <v>0</v>
      </c>
      <c r="BQ6" s="20">
        <f t="shared" si="3"/>
        <v>25000000</v>
      </c>
      <c r="BR6" s="20">
        <f t="shared" si="4"/>
        <v>0</v>
      </c>
      <c r="BS6" s="20">
        <f t="shared" si="4"/>
        <v>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1">
        <f>+BX6/G6</f>
        <v>0</v>
      </c>
      <c r="BX6" s="20">
        <f t="shared" si="5"/>
        <v>0</v>
      </c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1">
        <f t="shared" si="6"/>
        <v>1</v>
      </c>
      <c r="CU6" s="20">
        <f t="shared" si="7"/>
        <v>25000000</v>
      </c>
      <c r="CV6" s="20">
        <f t="shared" si="8"/>
        <v>0</v>
      </c>
      <c r="CW6" s="20">
        <f t="shared" si="8"/>
        <v>0</v>
      </c>
      <c r="CX6" s="20">
        <f t="shared" si="8"/>
        <v>0</v>
      </c>
      <c r="CY6" s="20">
        <f t="shared" si="8"/>
        <v>0</v>
      </c>
      <c r="CZ6" s="20">
        <f t="shared" si="8"/>
        <v>0</v>
      </c>
      <c r="DA6" s="20">
        <f t="shared" si="8"/>
        <v>0</v>
      </c>
      <c r="DB6" s="20">
        <f t="shared" si="8"/>
        <v>0</v>
      </c>
      <c r="DC6" s="20">
        <f t="shared" si="8"/>
        <v>0</v>
      </c>
      <c r="DD6" s="20">
        <f t="shared" si="8"/>
        <v>0</v>
      </c>
      <c r="DE6" s="20">
        <f t="shared" si="8"/>
        <v>0</v>
      </c>
      <c r="DF6" s="20">
        <f t="shared" si="8"/>
        <v>0</v>
      </c>
      <c r="DG6" s="20">
        <f t="shared" si="8"/>
        <v>0</v>
      </c>
      <c r="DH6" s="20">
        <f t="shared" si="8"/>
        <v>0</v>
      </c>
      <c r="DI6" s="20">
        <f t="shared" si="8"/>
        <v>0</v>
      </c>
      <c r="DJ6" s="20">
        <f t="shared" si="8"/>
        <v>0</v>
      </c>
      <c r="DK6" s="20">
        <f t="shared" si="8"/>
        <v>25000000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0</v>
      </c>
      <c r="DP6" s="20">
        <f t="shared" si="9"/>
        <v>0</v>
      </c>
      <c r="DR6" s="25">
        <f t="shared" si="10"/>
        <v>25000000</v>
      </c>
      <c r="DS6" s="25">
        <f t="shared" si="15"/>
        <v>25000000</v>
      </c>
      <c r="DT6" s="25">
        <f t="shared" si="11"/>
        <v>25000000</v>
      </c>
    </row>
    <row r="7" spans="1:124" ht="77.25" customHeight="1" x14ac:dyDescent="0.3">
      <c r="A7" s="26"/>
      <c r="B7" s="225"/>
      <c r="C7" s="16" t="s">
        <v>52</v>
      </c>
      <c r="D7" s="27" t="s">
        <v>53</v>
      </c>
      <c r="E7" s="18">
        <v>510</v>
      </c>
      <c r="F7" s="19" t="s">
        <v>51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1">
        <f t="shared" si="0"/>
        <v>0</v>
      </c>
      <c r="AD7" s="20">
        <f t="shared" si="13"/>
        <v>0</v>
      </c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1">
        <f t="shared" si="14"/>
        <v>1</v>
      </c>
      <c r="BA7" s="20">
        <f t="shared" si="2"/>
        <v>6000000</v>
      </c>
      <c r="BB7" s="20">
        <f t="shared" si="3"/>
        <v>0</v>
      </c>
      <c r="BC7" s="20">
        <f t="shared" si="3"/>
        <v>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3"/>
        <v>0</v>
      </c>
      <c r="BO7" s="20">
        <f t="shared" si="3"/>
        <v>0</v>
      </c>
      <c r="BP7" s="20">
        <f t="shared" si="3"/>
        <v>0</v>
      </c>
      <c r="BQ7" s="20">
        <f t="shared" si="3"/>
        <v>6000000</v>
      </c>
      <c r="BR7" s="20">
        <f t="shared" si="4"/>
        <v>0</v>
      </c>
      <c r="BS7" s="20">
        <f t="shared" si="4"/>
        <v>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1">
        <f t="shared" ref="BW7:BW13" si="16">+BX7/G7</f>
        <v>0</v>
      </c>
      <c r="BX7" s="20">
        <f t="shared" si="5"/>
        <v>0</v>
      </c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1">
        <f t="shared" si="6"/>
        <v>1</v>
      </c>
      <c r="CU7" s="20">
        <f t="shared" si="7"/>
        <v>6000000</v>
      </c>
      <c r="CV7" s="20">
        <f t="shared" si="8"/>
        <v>0</v>
      </c>
      <c r="CW7" s="20">
        <f t="shared" si="8"/>
        <v>0</v>
      </c>
      <c r="CX7" s="20">
        <f t="shared" si="8"/>
        <v>0</v>
      </c>
      <c r="CY7" s="20">
        <f t="shared" si="8"/>
        <v>0</v>
      </c>
      <c r="CZ7" s="20">
        <f t="shared" si="8"/>
        <v>0</v>
      </c>
      <c r="DA7" s="20">
        <f t="shared" si="8"/>
        <v>0</v>
      </c>
      <c r="DB7" s="20">
        <f t="shared" si="8"/>
        <v>0</v>
      </c>
      <c r="DC7" s="20">
        <f t="shared" si="8"/>
        <v>0</v>
      </c>
      <c r="DD7" s="20">
        <f t="shared" si="8"/>
        <v>0</v>
      </c>
      <c r="DE7" s="20">
        <f t="shared" si="8"/>
        <v>0</v>
      </c>
      <c r="DF7" s="20">
        <f t="shared" si="8"/>
        <v>0</v>
      </c>
      <c r="DG7" s="20">
        <f t="shared" si="8"/>
        <v>0</v>
      </c>
      <c r="DH7" s="20">
        <f t="shared" si="8"/>
        <v>0</v>
      </c>
      <c r="DI7" s="20">
        <f t="shared" si="8"/>
        <v>0</v>
      </c>
      <c r="DJ7" s="20">
        <f t="shared" si="8"/>
        <v>0</v>
      </c>
      <c r="DK7" s="20">
        <f t="shared" si="8"/>
        <v>6000000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0</v>
      </c>
      <c r="DP7" s="20">
        <f t="shared" si="9"/>
        <v>0</v>
      </c>
      <c r="DR7" s="25">
        <f t="shared" si="10"/>
        <v>6000000</v>
      </c>
      <c r="DS7" s="25">
        <f t="shared" si="15"/>
        <v>6000000</v>
      </c>
      <c r="DT7" s="25">
        <f t="shared" si="11"/>
        <v>6000000</v>
      </c>
    </row>
    <row r="8" spans="1:124" ht="58.5" customHeight="1" x14ac:dyDescent="0.3">
      <c r="A8" s="26"/>
      <c r="B8" s="225"/>
      <c r="C8" s="16" t="s">
        <v>54</v>
      </c>
      <c r="D8" s="27" t="s">
        <v>55</v>
      </c>
      <c r="E8" s="18">
        <v>510</v>
      </c>
      <c r="F8" s="19" t="s">
        <v>51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1">
        <f t="shared" si="0"/>
        <v>0.67111146666666666</v>
      </c>
      <c r="AD8" s="20">
        <f t="shared" si="13"/>
        <v>20133344</v>
      </c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>
        <f>+'[1]ENERO 2019'!$Y$783</f>
        <v>20133344</v>
      </c>
      <c r="AU8" s="20"/>
      <c r="AV8" s="20"/>
      <c r="AW8" s="20"/>
      <c r="AX8" s="20"/>
      <c r="AY8" s="20"/>
      <c r="AZ8" s="21">
        <f t="shared" si="14"/>
        <v>0.32888853333333334</v>
      </c>
      <c r="BA8" s="20">
        <f t="shared" si="2"/>
        <v>9866656</v>
      </c>
      <c r="BB8" s="20">
        <f t="shared" si="3"/>
        <v>0</v>
      </c>
      <c r="BC8" s="20">
        <f t="shared" si="3"/>
        <v>0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3"/>
        <v>0</v>
      </c>
      <c r="BO8" s="20">
        <f t="shared" si="3"/>
        <v>0</v>
      </c>
      <c r="BP8" s="20">
        <f t="shared" si="3"/>
        <v>0</v>
      </c>
      <c r="BQ8" s="20">
        <f t="shared" si="3"/>
        <v>9866656</v>
      </c>
      <c r="BR8" s="20">
        <f t="shared" si="4"/>
        <v>0</v>
      </c>
      <c r="BS8" s="20">
        <f t="shared" si="4"/>
        <v>0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1">
        <f t="shared" si="16"/>
        <v>0.33333333333333331</v>
      </c>
      <c r="BX8" s="20">
        <f t="shared" si="5"/>
        <v>10000000</v>
      </c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>
        <f>+'[1]ENERO 2019'!$H$784</f>
        <v>10000000</v>
      </c>
      <c r="CO8" s="20"/>
      <c r="CP8" s="20"/>
      <c r="CQ8" s="20"/>
      <c r="CR8" s="20"/>
      <c r="CS8" s="20"/>
      <c r="CT8" s="21">
        <f t="shared" si="6"/>
        <v>0.66666666666666674</v>
      </c>
      <c r="CU8" s="20">
        <f t="shared" si="7"/>
        <v>20000000</v>
      </c>
      <c r="CV8" s="20">
        <f t="shared" si="8"/>
        <v>0</v>
      </c>
      <c r="CW8" s="20">
        <f t="shared" si="8"/>
        <v>0</v>
      </c>
      <c r="CX8" s="20">
        <f t="shared" si="8"/>
        <v>0</v>
      </c>
      <c r="CY8" s="20">
        <f t="shared" si="8"/>
        <v>0</v>
      </c>
      <c r="CZ8" s="20">
        <f t="shared" si="8"/>
        <v>0</v>
      </c>
      <c r="DA8" s="20">
        <f t="shared" si="8"/>
        <v>0</v>
      </c>
      <c r="DB8" s="20">
        <f t="shared" si="8"/>
        <v>0</v>
      </c>
      <c r="DC8" s="20">
        <f t="shared" si="8"/>
        <v>0</v>
      </c>
      <c r="DD8" s="20">
        <f t="shared" si="8"/>
        <v>0</v>
      </c>
      <c r="DE8" s="20">
        <f t="shared" si="8"/>
        <v>0</v>
      </c>
      <c r="DF8" s="20">
        <f t="shared" si="8"/>
        <v>0</v>
      </c>
      <c r="DG8" s="20">
        <f t="shared" si="8"/>
        <v>0</v>
      </c>
      <c r="DH8" s="20">
        <f t="shared" si="8"/>
        <v>0</v>
      </c>
      <c r="DI8" s="20">
        <f t="shared" si="8"/>
        <v>0</v>
      </c>
      <c r="DJ8" s="20">
        <f t="shared" si="8"/>
        <v>0</v>
      </c>
      <c r="DK8" s="20">
        <f t="shared" si="8"/>
        <v>20000000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0</v>
      </c>
      <c r="DP8" s="20">
        <f t="shared" si="9"/>
        <v>0</v>
      </c>
      <c r="DR8" s="25">
        <f t="shared" si="10"/>
        <v>30000000</v>
      </c>
      <c r="DS8" s="25">
        <f t="shared" si="15"/>
        <v>30000000</v>
      </c>
      <c r="DT8" s="25">
        <f t="shared" si="11"/>
        <v>30000000</v>
      </c>
    </row>
    <row r="9" spans="1:124" ht="35.25" customHeight="1" x14ac:dyDescent="0.3">
      <c r="A9" s="26"/>
      <c r="B9" s="226"/>
      <c r="C9" s="16" t="s">
        <v>56</v>
      </c>
      <c r="D9" s="27" t="s">
        <v>57</v>
      </c>
      <c r="E9" s="18">
        <v>510</v>
      </c>
      <c r="F9" s="19" t="s">
        <v>51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1">
        <f t="shared" si="0"/>
        <v>0</v>
      </c>
      <c r="AD9" s="20">
        <f t="shared" si="13"/>
        <v>0</v>
      </c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1">
        <f t="shared" si="14"/>
        <v>1</v>
      </c>
      <c r="BA9" s="20">
        <f t="shared" si="2"/>
        <v>5000000</v>
      </c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>
        <f t="shared" si="3"/>
        <v>5000000</v>
      </c>
      <c r="BR9" s="20">
        <f t="shared" si="4"/>
        <v>0</v>
      </c>
      <c r="BS9" s="20"/>
      <c r="BT9" s="20"/>
      <c r="BU9" s="20"/>
      <c r="BV9" s="20"/>
      <c r="BW9" s="21">
        <f t="shared" si="16"/>
        <v>0</v>
      </c>
      <c r="BX9" s="20">
        <f t="shared" si="5"/>
        <v>0</v>
      </c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1">
        <f t="shared" si="6"/>
        <v>1</v>
      </c>
      <c r="CU9" s="20">
        <f t="shared" si="7"/>
        <v>5000000</v>
      </c>
      <c r="CV9" s="20">
        <f t="shared" si="8"/>
        <v>0</v>
      </c>
      <c r="CW9" s="20">
        <f t="shared" si="8"/>
        <v>0</v>
      </c>
      <c r="CX9" s="20">
        <f t="shared" si="8"/>
        <v>0</v>
      </c>
      <c r="CY9" s="20">
        <f t="shared" si="8"/>
        <v>0</v>
      </c>
      <c r="CZ9" s="20">
        <f t="shared" si="8"/>
        <v>0</v>
      </c>
      <c r="DA9" s="20">
        <f t="shared" si="8"/>
        <v>0</v>
      </c>
      <c r="DB9" s="20">
        <f t="shared" si="8"/>
        <v>0</v>
      </c>
      <c r="DC9" s="20">
        <f t="shared" si="8"/>
        <v>0</v>
      </c>
      <c r="DD9" s="20">
        <f t="shared" si="8"/>
        <v>0</v>
      </c>
      <c r="DE9" s="20">
        <f t="shared" si="8"/>
        <v>0</v>
      </c>
      <c r="DF9" s="20">
        <f t="shared" si="8"/>
        <v>0</v>
      </c>
      <c r="DG9" s="20">
        <f t="shared" si="8"/>
        <v>0</v>
      </c>
      <c r="DH9" s="20">
        <f t="shared" si="8"/>
        <v>0</v>
      </c>
      <c r="DI9" s="20">
        <f t="shared" si="8"/>
        <v>0</v>
      </c>
      <c r="DJ9" s="20">
        <f t="shared" si="8"/>
        <v>0</v>
      </c>
      <c r="DK9" s="20">
        <f t="shared" si="8"/>
        <v>5000000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0</v>
      </c>
      <c r="DP9" s="20">
        <f t="shared" si="9"/>
        <v>0</v>
      </c>
      <c r="DR9" s="25">
        <f t="shared" si="10"/>
        <v>5000000</v>
      </c>
      <c r="DS9" s="25">
        <f t="shared" si="15"/>
        <v>5000000</v>
      </c>
      <c r="DT9" s="25">
        <f t="shared" si="11"/>
        <v>5000000</v>
      </c>
    </row>
    <row r="10" spans="1:124" ht="51.75" customHeight="1" x14ac:dyDescent="0.3">
      <c r="A10" s="26"/>
      <c r="B10" s="224" t="s">
        <v>58</v>
      </c>
      <c r="C10" s="16" t="s">
        <v>59</v>
      </c>
      <c r="D10" s="17" t="s">
        <v>60</v>
      </c>
      <c r="E10" s="18">
        <v>510</v>
      </c>
      <c r="F10" s="19" t="s">
        <v>61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>
        <f>45000000+25000000+5000000</f>
        <v>75000000</v>
      </c>
      <c r="AC10" s="21">
        <f t="shared" si="0"/>
        <v>5.4945054945054944E-2</v>
      </c>
      <c r="AD10" s="20">
        <f t="shared" si="13"/>
        <v>5000000</v>
      </c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>
        <f>+'[1]ENERO 2019'!$AF$797</f>
        <v>5000000</v>
      </c>
      <c r="AZ10" s="21">
        <f t="shared" si="14"/>
        <v>0.94505494505494503</v>
      </c>
      <c r="BA10" s="20">
        <f t="shared" si="2"/>
        <v>86000000</v>
      </c>
      <c r="BB10" s="20">
        <f t="shared" si="3"/>
        <v>0</v>
      </c>
      <c r="BC10" s="20">
        <f t="shared" si="3"/>
        <v>0</v>
      </c>
      <c r="BD10" s="20">
        <f t="shared" si="3"/>
        <v>0</v>
      </c>
      <c r="BE10" s="20">
        <f t="shared" si="3"/>
        <v>0</v>
      </c>
      <c r="BF10" s="20">
        <f t="shared" si="3"/>
        <v>0</v>
      </c>
      <c r="BG10" s="20">
        <f t="shared" si="3"/>
        <v>0</v>
      </c>
      <c r="BH10" s="20">
        <f t="shared" si="3"/>
        <v>0</v>
      </c>
      <c r="BI10" s="20">
        <f t="shared" si="3"/>
        <v>0</v>
      </c>
      <c r="BJ10" s="20">
        <f t="shared" si="3"/>
        <v>0</v>
      </c>
      <c r="BK10" s="20">
        <f t="shared" si="3"/>
        <v>0</v>
      </c>
      <c r="BL10" s="20">
        <f t="shared" si="3"/>
        <v>0</v>
      </c>
      <c r="BM10" s="20">
        <f t="shared" si="3"/>
        <v>0</v>
      </c>
      <c r="BN10" s="20">
        <f t="shared" si="3"/>
        <v>0</v>
      </c>
      <c r="BO10" s="20">
        <f t="shared" si="3"/>
        <v>0</v>
      </c>
      <c r="BP10" s="20">
        <f t="shared" si="3"/>
        <v>0</v>
      </c>
      <c r="BQ10" s="20">
        <f t="shared" si="3"/>
        <v>16000000</v>
      </c>
      <c r="BR10" s="20">
        <f t="shared" si="4"/>
        <v>0</v>
      </c>
      <c r="BS10" s="20">
        <f t="shared" si="4"/>
        <v>0</v>
      </c>
      <c r="BT10" s="20">
        <f t="shared" si="4"/>
        <v>0</v>
      </c>
      <c r="BU10" s="20">
        <f t="shared" si="4"/>
        <v>0</v>
      </c>
      <c r="BV10" s="20">
        <f t="shared" si="4"/>
        <v>70000000</v>
      </c>
      <c r="BW10" s="21">
        <f t="shared" si="16"/>
        <v>0</v>
      </c>
      <c r="BX10" s="20">
        <f t="shared" si="5"/>
        <v>0</v>
      </c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1">
        <f t="shared" si="6"/>
        <v>1</v>
      </c>
      <c r="CU10" s="20">
        <f t="shared" si="7"/>
        <v>91000000</v>
      </c>
      <c r="CV10" s="20">
        <f t="shared" si="8"/>
        <v>0</v>
      </c>
      <c r="CW10" s="20">
        <f t="shared" si="8"/>
        <v>0</v>
      </c>
      <c r="CX10" s="20">
        <f t="shared" si="8"/>
        <v>0</v>
      </c>
      <c r="CY10" s="20">
        <f t="shared" si="8"/>
        <v>0</v>
      </c>
      <c r="CZ10" s="20">
        <f t="shared" si="8"/>
        <v>0</v>
      </c>
      <c r="DA10" s="20">
        <f t="shared" si="8"/>
        <v>0</v>
      </c>
      <c r="DB10" s="20">
        <f t="shared" si="8"/>
        <v>0</v>
      </c>
      <c r="DC10" s="20">
        <f t="shared" si="8"/>
        <v>0</v>
      </c>
      <c r="DD10" s="20">
        <f t="shared" si="8"/>
        <v>0</v>
      </c>
      <c r="DE10" s="20">
        <f t="shared" si="8"/>
        <v>0</v>
      </c>
      <c r="DF10" s="20">
        <f t="shared" si="8"/>
        <v>0</v>
      </c>
      <c r="DG10" s="20">
        <f t="shared" si="8"/>
        <v>0</v>
      </c>
      <c r="DH10" s="20">
        <f t="shared" si="8"/>
        <v>0</v>
      </c>
      <c r="DI10" s="20">
        <f t="shared" si="8"/>
        <v>0</v>
      </c>
      <c r="DJ10" s="20">
        <f t="shared" si="8"/>
        <v>0</v>
      </c>
      <c r="DK10" s="20">
        <f t="shared" si="8"/>
        <v>16000000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0</v>
      </c>
      <c r="DP10" s="20">
        <f t="shared" si="9"/>
        <v>75000000</v>
      </c>
      <c r="DR10" s="25">
        <f t="shared" si="10"/>
        <v>91000000</v>
      </c>
      <c r="DS10" s="25">
        <f t="shared" si="15"/>
        <v>91000000</v>
      </c>
      <c r="DT10" s="25">
        <f t="shared" si="11"/>
        <v>91000000</v>
      </c>
    </row>
    <row r="11" spans="1:124" ht="37.5" customHeight="1" x14ac:dyDescent="0.3">
      <c r="A11" s="26"/>
      <c r="B11" s="224"/>
      <c r="C11" s="16" t="s">
        <v>62</v>
      </c>
      <c r="D11" s="17" t="s">
        <v>63</v>
      </c>
      <c r="E11" s="18">
        <v>510</v>
      </c>
      <c r="F11" s="19" t="s">
        <v>51</v>
      </c>
      <c r="G11" s="20">
        <f t="shared" si="12"/>
        <v>20000000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/>
      <c r="AC11" s="21">
        <f t="shared" si="0"/>
        <v>0</v>
      </c>
      <c r="AD11" s="20">
        <f t="shared" si="13"/>
        <v>0</v>
      </c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1">
        <f t="shared" si="14"/>
        <v>1</v>
      </c>
      <c r="BA11" s="20">
        <f t="shared" si="2"/>
        <v>20000000</v>
      </c>
      <c r="BB11" s="20">
        <f t="shared" si="3"/>
        <v>0</v>
      </c>
      <c r="BC11" s="20">
        <f t="shared" si="3"/>
        <v>0</v>
      </c>
      <c r="BD11" s="20">
        <f t="shared" si="3"/>
        <v>0</v>
      </c>
      <c r="BE11" s="20">
        <f t="shared" si="3"/>
        <v>0</v>
      </c>
      <c r="BF11" s="20">
        <f t="shared" si="3"/>
        <v>0</v>
      </c>
      <c r="BG11" s="20">
        <f t="shared" si="3"/>
        <v>0</v>
      </c>
      <c r="BH11" s="20">
        <f t="shared" si="3"/>
        <v>0</v>
      </c>
      <c r="BI11" s="20">
        <f t="shared" si="3"/>
        <v>0</v>
      </c>
      <c r="BJ11" s="20">
        <f t="shared" si="3"/>
        <v>0</v>
      </c>
      <c r="BK11" s="20">
        <f t="shared" si="3"/>
        <v>0</v>
      </c>
      <c r="BL11" s="20">
        <f t="shared" si="3"/>
        <v>0</v>
      </c>
      <c r="BM11" s="20">
        <f t="shared" si="3"/>
        <v>0</v>
      </c>
      <c r="BN11" s="20">
        <f t="shared" si="3"/>
        <v>0</v>
      </c>
      <c r="BO11" s="20">
        <f t="shared" si="3"/>
        <v>0</v>
      </c>
      <c r="BP11" s="20">
        <f t="shared" si="3"/>
        <v>0</v>
      </c>
      <c r="BQ11" s="20">
        <f t="shared" si="3"/>
        <v>20000000</v>
      </c>
      <c r="BR11" s="20">
        <f t="shared" si="4"/>
        <v>0</v>
      </c>
      <c r="BS11" s="20">
        <f t="shared" si="4"/>
        <v>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1">
        <f t="shared" si="16"/>
        <v>0</v>
      </c>
      <c r="BX11" s="20">
        <f t="shared" si="5"/>
        <v>0</v>
      </c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1">
        <f t="shared" si="6"/>
        <v>1</v>
      </c>
      <c r="CU11" s="20">
        <f t="shared" si="7"/>
        <v>20000000</v>
      </c>
      <c r="CV11" s="20">
        <f t="shared" si="8"/>
        <v>0</v>
      </c>
      <c r="CW11" s="20">
        <f t="shared" si="8"/>
        <v>0</v>
      </c>
      <c r="CX11" s="20">
        <f t="shared" si="8"/>
        <v>0</v>
      </c>
      <c r="CY11" s="20">
        <f t="shared" si="8"/>
        <v>0</v>
      </c>
      <c r="CZ11" s="20">
        <f t="shared" si="8"/>
        <v>0</v>
      </c>
      <c r="DA11" s="20">
        <f t="shared" si="8"/>
        <v>0</v>
      </c>
      <c r="DB11" s="20">
        <f t="shared" si="8"/>
        <v>0</v>
      </c>
      <c r="DC11" s="20">
        <f t="shared" si="8"/>
        <v>0</v>
      </c>
      <c r="DD11" s="20">
        <f t="shared" si="8"/>
        <v>0</v>
      </c>
      <c r="DE11" s="20">
        <f t="shared" si="8"/>
        <v>0</v>
      </c>
      <c r="DF11" s="20">
        <f t="shared" si="8"/>
        <v>0</v>
      </c>
      <c r="DG11" s="20">
        <f t="shared" si="8"/>
        <v>0</v>
      </c>
      <c r="DH11" s="20">
        <f t="shared" si="8"/>
        <v>0</v>
      </c>
      <c r="DI11" s="20">
        <f t="shared" si="8"/>
        <v>0</v>
      </c>
      <c r="DJ11" s="20">
        <f t="shared" si="8"/>
        <v>0</v>
      </c>
      <c r="DK11" s="20">
        <f t="shared" si="8"/>
        <v>20000000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0</v>
      </c>
      <c r="DP11" s="20">
        <f t="shared" si="9"/>
        <v>0</v>
      </c>
      <c r="DR11" s="25">
        <f t="shared" si="10"/>
        <v>20000000</v>
      </c>
      <c r="DS11" s="25">
        <f t="shared" si="15"/>
        <v>20000000</v>
      </c>
      <c r="DT11" s="25">
        <f t="shared" si="11"/>
        <v>20000000</v>
      </c>
    </row>
    <row r="12" spans="1:124" ht="50.25" customHeight="1" x14ac:dyDescent="0.3">
      <c r="A12" s="26"/>
      <c r="B12" s="224"/>
      <c r="C12" s="16" t="s">
        <v>64</v>
      </c>
      <c r="D12" s="17" t="s">
        <v>65</v>
      </c>
      <c r="E12" s="18">
        <v>510</v>
      </c>
      <c r="F12" s="19" t="s">
        <v>51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1">
        <f t="shared" si="0"/>
        <v>0</v>
      </c>
      <c r="AD12" s="20">
        <f t="shared" si="13"/>
        <v>0</v>
      </c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1">
        <f t="shared" si="14"/>
        <v>1</v>
      </c>
      <c r="BA12" s="20">
        <f t="shared" si="2"/>
        <v>15000000</v>
      </c>
      <c r="BB12" s="20">
        <f t="shared" si="3"/>
        <v>0</v>
      </c>
      <c r="BC12" s="20">
        <f t="shared" si="3"/>
        <v>0</v>
      </c>
      <c r="BD12" s="20">
        <f t="shared" si="3"/>
        <v>0</v>
      </c>
      <c r="BE12" s="20">
        <f t="shared" si="3"/>
        <v>0</v>
      </c>
      <c r="BF12" s="20">
        <f t="shared" si="3"/>
        <v>0</v>
      </c>
      <c r="BG12" s="20">
        <f t="shared" si="3"/>
        <v>0</v>
      </c>
      <c r="BH12" s="20">
        <f t="shared" si="3"/>
        <v>0</v>
      </c>
      <c r="BI12" s="20">
        <f t="shared" si="3"/>
        <v>0</v>
      </c>
      <c r="BJ12" s="20">
        <f t="shared" si="3"/>
        <v>0</v>
      </c>
      <c r="BK12" s="20">
        <f t="shared" si="3"/>
        <v>0</v>
      </c>
      <c r="BL12" s="20">
        <f t="shared" si="3"/>
        <v>0</v>
      </c>
      <c r="BM12" s="20">
        <f t="shared" si="3"/>
        <v>0</v>
      </c>
      <c r="BN12" s="20">
        <f t="shared" si="3"/>
        <v>0</v>
      </c>
      <c r="BO12" s="20">
        <f t="shared" si="3"/>
        <v>0</v>
      </c>
      <c r="BP12" s="20">
        <f t="shared" si="3"/>
        <v>0</v>
      </c>
      <c r="BQ12" s="20">
        <f t="shared" si="3"/>
        <v>15000000</v>
      </c>
      <c r="BR12" s="20">
        <f t="shared" si="4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1">
        <f t="shared" si="16"/>
        <v>0</v>
      </c>
      <c r="BX12" s="20">
        <f t="shared" si="5"/>
        <v>0</v>
      </c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1">
        <f t="shared" si="6"/>
        <v>1</v>
      </c>
      <c r="CU12" s="20">
        <f t="shared" si="7"/>
        <v>15000000</v>
      </c>
      <c r="CV12" s="20">
        <f t="shared" si="8"/>
        <v>0</v>
      </c>
      <c r="CW12" s="20">
        <f t="shared" si="8"/>
        <v>0</v>
      </c>
      <c r="CX12" s="20">
        <f t="shared" si="8"/>
        <v>0</v>
      </c>
      <c r="CY12" s="20">
        <f t="shared" si="8"/>
        <v>0</v>
      </c>
      <c r="CZ12" s="20">
        <f t="shared" si="8"/>
        <v>0</v>
      </c>
      <c r="DA12" s="20">
        <f t="shared" si="8"/>
        <v>0</v>
      </c>
      <c r="DB12" s="20">
        <f t="shared" si="8"/>
        <v>0</v>
      </c>
      <c r="DC12" s="20">
        <f t="shared" si="8"/>
        <v>0</v>
      </c>
      <c r="DD12" s="20">
        <f t="shared" si="8"/>
        <v>0</v>
      </c>
      <c r="DE12" s="20">
        <f t="shared" si="8"/>
        <v>0</v>
      </c>
      <c r="DF12" s="20">
        <f t="shared" si="8"/>
        <v>0</v>
      </c>
      <c r="DG12" s="20">
        <f t="shared" si="8"/>
        <v>0</v>
      </c>
      <c r="DH12" s="20">
        <f t="shared" si="8"/>
        <v>0</v>
      </c>
      <c r="DI12" s="20">
        <f t="shared" si="8"/>
        <v>0</v>
      </c>
      <c r="DJ12" s="20">
        <f t="shared" si="8"/>
        <v>0</v>
      </c>
      <c r="DK12" s="20">
        <f t="shared" si="8"/>
        <v>15000000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0</v>
      </c>
      <c r="DP12" s="20">
        <f t="shared" si="9"/>
        <v>0</v>
      </c>
      <c r="DR12" s="25">
        <f t="shared" si="10"/>
        <v>15000000</v>
      </c>
      <c r="DS12" s="25">
        <f t="shared" si="15"/>
        <v>15000000</v>
      </c>
      <c r="DT12" s="25">
        <f t="shared" si="11"/>
        <v>15000000</v>
      </c>
    </row>
    <row r="13" spans="1:124" ht="32.25" customHeight="1" x14ac:dyDescent="0.3">
      <c r="A13" s="26"/>
      <c r="B13" s="224"/>
      <c r="C13" s="16" t="s">
        <v>66</v>
      </c>
      <c r="D13" s="17" t="s">
        <v>67</v>
      </c>
      <c r="E13" s="18">
        <v>510</v>
      </c>
      <c r="F13" s="19" t="s">
        <v>51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1">
        <f t="shared" si="0"/>
        <v>0</v>
      </c>
      <c r="AD13" s="20">
        <f t="shared" si="13"/>
        <v>0</v>
      </c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1">
        <f t="shared" si="14"/>
        <v>1</v>
      </c>
      <c r="BA13" s="20">
        <f t="shared" si="2"/>
        <v>40000000</v>
      </c>
      <c r="BB13" s="20">
        <f t="shared" si="3"/>
        <v>0</v>
      </c>
      <c r="BC13" s="20">
        <f t="shared" si="3"/>
        <v>0</v>
      </c>
      <c r="BD13" s="20">
        <f t="shared" si="3"/>
        <v>0</v>
      </c>
      <c r="BE13" s="20">
        <f t="shared" si="3"/>
        <v>0</v>
      </c>
      <c r="BF13" s="20">
        <f t="shared" si="3"/>
        <v>0</v>
      </c>
      <c r="BG13" s="20">
        <f t="shared" si="3"/>
        <v>0</v>
      </c>
      <c r="BH13" s="20">
        <f t="shared" si="3"/>
        <v>0</v>
      </c>
      <c r="BI13" s="20">
        <f t="shared" si="3"/>
        <v>0</v>
      </c>
      <c r="BJ13" s="20">
        <f t="shared" si="3"/>
        <v>0</v>
      </c>
      <c r="BK13" s="20">
        <f t="shared" si="3"/>
        <v>0</v>
      </c>
      <c r="BL13" s="20">
        <f t="shared" si="3"/>
        <v>0</v>
      </c>
      <c r="BM13" s="20">
        <f t="shared" si="3"/>
        <v>0</v>
      </c>
      <c r="BN13" s="20">
        <f t="shared" si="3"/>
        <v>0</v>
      </c>
      <c r="BO13" s="20">
        <f t="shared" si="3"/>
        <v>0</v>
      </c>
      <c r="BP13" s="20">
        <f t="shared" si="3"/>
        <v>0</v>
      </c>
      <c r="BQ13" s="20">
        <f t="shared" si="3"/>
        <v>40000000</v>
      </c>
      <c r="BR13" s="20">
        <f t="shared" si="4"/>
        <v>0</v>
      </c>
      <c r="BS13" s="20">
        <f t="shared" si="4"/>
        <v>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1">
        <f t="shared" si="16"/>
        <v>0</v>
      </c>
      <c r="BX13" s="20">
        <f t="shared" si="5"/>
        <v>0</v>
      </c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1">
        <f t="shared" si="6"/>
        <v>1</v>
      </c>
      <c r="CU13" s="20">
        <f t="shared" si="7"/>
        <v>40000000</v>
      </c>
      <c r="CV13" s="20">
        <f t="shared" si="8"/>
        <v>0</v>
      </c>
      <c r="CW13" s="20">
        <f t="shared" si="8"/>
        <v>0</v>
      </c>
      <c r="CX13" s="20">
        <f t="shared" si="8"/>
        <v>0</v>
      </c>
      <c r="CY13" s="20">
        <f t="shared" si="8"/>
        <v>0</v>
      </c>
      <c r="CZ13" s="20">
        <f t="shared" si="8"/>
        <v>0</v>
      </c>
      <c r="DA13" s="20">
        <f t="shared" si="8"/>
        <v>0</v>
      </c>
      <c r="DB13" s="20">
        <f t="shared" si="8"/>
        <v>0</v>
      </c>
      <c r="DC13" s="20">
        <f t="shared" si="8"/>
        <v>0</v>
      </c>
      <c r="DD13" s="20">
        <f t="shared" si="8"/>
        <v>0</v>
      </c>
      <c r="DE13" s="20">
        <f t="shared" si="8"/>
        <v>0</v>
      </c>
      <c r="DF13" s="20">
        <f t="shared" si="8"/>
        <v>0</v>
      </c>
      <c r="DG13" s="20">
        <f t="shared" si="8"/>
        <v>0</v>
      </c>
      <c r="DH13" s="20">
        <f t="shared" si="8"/>
        <v>0</v>
      </c>
      <c r="DI13" s="20">
        <f t="shared" si="8"/>
        <v>0</v>
      </c>
      <c r="DJ13" s="20">
        <f t="shared" si="8"/>
        <v>0</v>
      </c>
      <c r="DK13" s="20">
        <f t="shared" si="8"/>
        <v>40000000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0</v>
      </c>
      <c r="DP13" s="20">
        <f t="shared" si="9"/>
        <v>0</v>
      </c>
      <c r="DR13" s="25">
        <f t="shared" si="10"/>
        <v>40000000</v>
      </c>
      <c r="DS13" s="25">
        <f t="shared" si="15"/>
        <v>40000000</v>
      </c>
      <c r="DT13" s="25">
        <f t="shared" si="11"/>
        <v>40000000</v>
      </c>
    </row>
    <row r="14" spans="1:124" ht="45" customHeight="1" x14ac:dyDescent="0.3">
      <c r="A14" s="26"/>
      <c r="B14" s="221" t="s">
        <v>68</v>
      </c>
      <c r="C14" s="28" t="s">
        <v>69</v>
      </c>
      <c r="D14" s="27" t="s">
        <v>70</v>
      </c>
      <c r="E14" s="18">
        <v>310</v>
      </c>
      <c r="F14" s="19" t="s">
        <v>51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1">
        <f t="shared" si="0"/>
        <v>0.30199999999999999</v>
      </c>
      <c r="AD14" s="20">
        <f t="shared" si="13"/>
        <v>30200000</v>
      </c>
      <c r="AE14" s="20"/>
      <c r="AF14" s="20">
        <f>+'[1]ENERO 2019'!$K$126</f>
        <v>30200000</v>
      </c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1">
        <f t="shared" si="14"/>
        <v>0.69799999999999995</v>
      </c>
      <c r="BA14" s="20">
        <f t="shared" si="2"/>
        <v>69800000</v>
      </c>
      <c r="BB14" s="20">
        <f t="shared" si="3"/>
        <v>0</v>
      </c>
      <c r="BC14" s="20">
        <f t="shared" si="3"/>
        <v>69800000</v>
      </c>
      <c r="BD14" s="20">
        <f t="shared" si="3"/>
        <v>0</v>
      </c>
      <c r="BE14" s="20">
        <f t="shared" si="3"/>
        <v>0</v>
      </c>
      <c r="BF14" s="20">
        <f t="shared" si="3"/>
        <v>0</v>
      </c>
      <c r="BG14" s="20">
        <f t="shared" si="3"/>
        <v>0</v>
      </c>
      <c r="BH14" s="20">
        <f t="shared" si="3"/>
        <v>0</v>
      </c>
      <c r="BI14" s="20">
        <f t="shared" si="3"/>
        <v>0</v>
      </c>
      <c r="BJ14" s="20">
        <f t="shared" si="3"/>
        <v>0</v>
      </c>
      <c r="BK14" s="20">
        <f t="shared" si="3"/>
        <v>0</v>
      </c>
      <c r="BL14" s="20">
        <f t="shared" si="3"/>
        <v>0</v>
      </c>
      <c r="BM14" s="20">
        <f t="shared" si="3"/>
        <v>0</v>
      </c>
      <c r="BN14" s="20">
        <f t="shared" si="3"/>
        <v>0</v>
      </c>
      <c r="BO14" s="20">
        <f t="shared" si="3"/>
        <v>0</v>
      </c>
      <c r="BP14" s="20">
        <f t="shared" si="3"/>
        <v>0</v>
      </c>
      <c r="BQ14" s="20">
        <f t="shared" si="3"/>
        <v>0</v>
      </c>
      <c r="BR14" s="20">
        <f t="shared" si="4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1">
        <f>+BX14/G14</f>
        <v>0.14000000000000001</v>
      </c>
      <c r="BX14" s="20">
        <f t="shared" si="5"/>
        <v>14000000</v>
      </c>
      <c r="BY14" s="20"/>
      <c r="BZ14" s="20">
        <f>+'[1]ENERO 2019'!$H$124</f>
        <v>14000000</v>
      </c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1">
        <f t="shared" si="6"/>
        <v>0.86</v>
      </c>
      <c r="CU14" s="20">
        <f t="shared" si="7"/>
        <v>86000000</v>
      </c>
      <c r="CV14" s="20">
        <f t="shared" si="8"/>
        <v>0</v>
      </c>
      <c r="CW14" s="20">
        <f t="shared" si="8"/>
        <v>86000000</v>
      </c>
      <c r="CX14" s="20">
        <f t="shared" si="8"/>
        <v>0</v>
      </c>
      <c r="CY14" s="20">
        <f t="shared" si="8"/>
        <v>0</v>
      </c>
      <c r="CZ14" s="20">
        <f t="shared" si="8"/>
        <v>0</v>
      </c>
      <c r="DA14" s="20">
        <f t="shared" si="8"/>
        <v>0</v>
      </c>
      <c r="DB14" s="20">
        <f t="shared" si="8"/>
        <v>0</v>
      </c>
      <c r="DC14" s="20">
        <f t="shared" si="8"/>
        <v>0</v>
      </c>
      <c r="DD14" s="20">
        <f t="shared" si="8"/>
        <v>0</v>
      </c>
      <c r="DE14" s="20">
        <f t="shared" si="8"/>
        <v>0</v>
      </c>
      <c r="DF14" s="20">
        <f t="shared" si="8"/>
        <v>0</v>
      </c>
      <c r="DG14" s="20">
        <f t="shared" si="8"/>
        <v>0</v>
      </c>
      <c r="DH14" s="20">
        <f t="shared" si="8"/>
        <v>0</v>
      </c>
      <c r="DI14" s="20">
        <f t="shared" si="8"/>
        <v>0</v>
      </c>
      <c r="DJ14" s="20">
        <f t="shared" si="8"/>
        <v>0</v>
      </c>
      <c r="DK14" s="20">
        <f t="shared" si="8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9"/>
        <v>0</v>
      </c>
      <c r="DR14" s="25">
        <f t="shared" si="10"/>
        <v>100000000</v>
      </c>
      <c r="DS14" s="25">
        <f t="shared" si="15"/>
        <v>100000000</v>
      </c>
      <c r="DT14" s="25">
        <f t="shared" si="11"/>
        <v>100000000</v>
      </c>
    </row>
    <row r="15" spans="1:124" ht="51" customHeight="1" x14ac:dyDescent="0.3">
      <c r="A15" s="26"/>
      <c r="B15" s="222"/>
      <c r="C15" s="16" t="s">
        <v>71</v>
      </c>
      <c r="D15" s="17" t="s">
        <v>72</v>
      </c>
      <c r="E15" s="18">
        <v>310</v>
      </c>
      <c r="F15" s="29" t="s">
        <v>73</v>
      </c>
      <c r="G15" s="20">
        <f t="shared" si="12"/>
        <v>340000000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>
        <f>50000000</f>
        <v>50000000</v>
      </c>
      <c r="AC15" s="21">
        <f t="shared" si="0"/>
        <v>3.2352941176470591E-2</v>
      </c>
      <c r="AD15" s="20">
        <f t="shared" si="1"/>
        <v>11000000</v>
      </c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>
        <f>+'[1]ENERO 2019'!$AF$133</f>
        <v>11000000</v>
      </c>
      <c r="AZ15" s="21">
        <f t="shared" si="14"/>
        <v>0.96764705882352942</v>
      </c>
      <c r="BA15" s="20">
        <f t="shared" si="2"/>
        <v>329000000</v>
      </c>
      <c r="BB15" s="20">
        <f t="shared" si="3"/>
        <v>0</v>
      </c>
      <c r="BC15" s="20">
        <f t="shared" si="3"/>
        <v>290000000</v>
      </c>
      <c r="BD15" s="20">
        <f t="shared" si="3"/>
        <v>0</v>
      </c>
      <c r="BE15" s="20">
        <f t="shared" si="3"/>
        <v>0</v>
      </c>
      <c r="BF15" s="20">
        <f t="shared" si="3"/>
        <v>0</v>
      </c>
      <c r="BG15" s="20">
        <f t="shared" si="3"/>
        <v>0</v>
      </c>
      <c r="BH15" s="20">
        <f t="shared" si="3"/>
        <v>0</v>
      </c>
      <c r="BI15" s="20">
        <f t="shared" si="3"/>
        <v>0</v>
      </c>
      <c r="BJ15" s="20">
        <f t="shared" si="3"/>
        <v>0</v>
      </c>
      <c r="BK15" s="20">
        <f t="shared" si="3"/>
        <v>0</v>
      </c>
      <c r="BL15" s="20">
        <f t="shared" si="3"/>
        <v>0</v>
      </c>
      <c r="BM15" s="20">
        <f t="shared" si="3"/>
        <v>0</v>
      </c>
      <c r="BN15" s="20">
        <f t="shared" si="3"/>
        <v>0</v>
      </c>
      <c r="BO15" s="20">
        <f t="shared" si="3"/>
        <v>0</v>
      </c>
      <c r="BP15" s="20">
        <f t="shared" si="3"/>
        <v>0</v>
      </c>
      <c r="BQ15" s="20">
        <f t="shared" si="3"/>
        <v>0</v>
      </c>
      <c r="BR15" s="20">
        <f t="shared" si="4"/>
        <v>0</v>
      </c>
      <c r="BS15" s="20">
        <f t="shared" si="4"/>
        <v>0</v>
      </c>
      <c r="BT15" s="20">
        <f t="shared" si="4"/>
        <v>0</v>
      </c>
      <c r="BU15" s="20">
        <f t="shared" si="4"/>
        <v>0</v>
      </c>
      <c r="BV15" s="20">
        <f t="shared" si="4"/>
        <v>39000000</v>
      </c>
      <c r="BW15" s="21">
        <f>+BX15/G15</f>
        <v>0</v>
      </c>
      <c r="BX15" s="20">
        <f t="shared" si="5"/>
        <v>0</v>
      </c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1">
        <f t="shared" si="6"/>
        <v>1</v>
      </c>
      <c r="CU15" s="20">
        <f t="shared" si="7"/>
        <v>340000000</v>
      </c>
      <c r="CV15" s="20">
        <f t="shared" si="8"/>
        <v>0</v>
      </c>
      <c r="CW15" s="20">
        <f t="shared" si="8"/>
        <v>290000000</v>
      </c>
      <c r="CX15" s="20">
        <f t="shared" si="8"/>
        <v>0</v>
      </c>
      <c r="CY15" s="20">
        <f t="shared" si="8"/>
        <v>0</v>
      </c>
      <c r="CZ15" s="20">
        <f t="shared" si="8"/>
        <v>0</v>
      </c>
      <c r="DA15" s="20">
        <f t="shared" si="8"/>
        <v>0</v>
      </c>
      <c r="DB15" s="20">
        <f t="shared" si="8"/>
        <v>0</v>
      </c>
      <c r="DC15" s="20">
        <f t="shared" si="8"/>
        <v>0</v>
      </c>
      <c r="DD15" s="20">
        <f t="shared" si="8"/>
        <v>0</v>
      </c>
      <c r="DE15" s="20">
        <f t="shared" si="8"/>
        <v>0</v>
      </c>
      <c r="DF15" s="20">
        <f t="shared" si="8"/>
        <v>0</v>
      </c>
      <c r="DG15" s="20">
        <f t="shared" si="8"/>
        <v>0</v>
      </c>
      <c r="DH15" s="20">
        <f t="shared" si="8"/>
        <v>0</v>
      </c>
      <c r="DI15" s="20">
        <f t="shared" si="8"/>
        <v>0</v>
      </c>
      <c r="DJ15" s="20">
        <f t="shared" si="8"/>
        <v>0</v>
      </c>
      <c r="DK15" s="20">
        <f t="shared" si="8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9"/>
        <v>50000000</v>
      </c>
      <c r="DR15" s="25">
        <f t="shared" si="10"/>
        <v>340000000</v>
      </c>
      <c r="DS15" s="25">
        <f t="shared" si="15"/>
        <v>340000000</v>
      </c>
      <c r="DT15" s="25">
        <f t="shared" si="11"/>
        <v>340000000</v>
      </c>
    </row>
    <row r="16" spans="1:124" ht="23.25" customHeight="1" x14ac:dyDescent="0.3">
      <c r="A16" s="26"/>
      <c r="B16" s="222"/>
      <c r="C16" s="16" t="s">
        <v>74</v>
      </c>
      <c r="D16" s="17" t="s">
        <v>75</v>
      </c>
      <c r="E16" s="18">
        <v>310</v>
      </c>
      <c r="F16" s="19" t="s">
        <v>51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1">
        <f t="shared" si="0"/>
        <v>0</v>
      </c>
      <c r="AD16" s="20">
        <f t="shared" si="1"/>
        <v>0</v>
      </c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1">
        <f t="shared" si="14"/>
        <v>1</v>
      </c>
      <c r="BA16" s="20">
        <f t="shared" si="2"/>
        <v>45000000</v>
      </c>
      <c r="BB16" s="20">
        <f t="shared" si="3"/>
        <v>0</v>
      </c>
      <c r="BC16" s="20">
        <f t="shared" si="3"/>
        <v>0</v>
      </c>
      <c r="BD16" s="20">
        <f t="shared" si="3"/>
        <v>0</v>
      </c>
      <c r="BE16" s="20">
        <f t="shared" si="3"/>
        <v>0</v>
      </c>
      <c r="BF16" s="20">
        <f t="shared" si="3"/>
        <v>0</v>
      </c>
      <c r="BG16" s="20">
        <f t="shared" si="3"/>
        <v>0</v>
      </c>
      <c r="BH16" s="20">
        <f t="shared" si="3"/>
        <v>0</v>
      </c>
      <c r="BI16" s="20">
        <f t="shared" si="3"/>
        <v>0</v>
      </c>
      <c r="BJ16" s="20">
        <f t="shared" si="3"/>
        <v>0</v>
      </c>
      <c r="BK16" s="20">
        <f t="shared" si="3"/>
        <v>0</v>
      </c>
      <c r="BL16" s="20">
        <f t="shared" si="3"/>
        <v>0</v>
      </c>
      <c r="BM16" s="20">
        <f t="shared" si="3"/>
        <v>0</v>
      </c>
      <c r="BN16" s="20">
        <f t="shared" si="3"/>
        <v>0</v>
      </c>
      <c r="BO16" s="20">
        <f t="shared" si="3"/>
        <v>0</v>
      </c>
      <c r="BP16" s="20">
        <f t="shared" si="3"/>
        <v>0</v>
      </c>
      <c r="BQ16" s="20">
        <f t="shared" si="3"/>
        <v>45000000</v>
      </c>
      <c r="BR16" s="20">
        <f t="shared" si="4"/>
        <v>0</v>
      </c>
      <c r="BS16" s="20">
        <f t="shared" si="4"/>
        <v>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1">
        <f>+BX16/G16</f>
        <v>0</v>
      </c>
      <c r="BX16" s="20">
        <f t="shared" si="5"/>
        <v>0</v>
      </c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1">
        <f t="shared" si="6"/>
        <v>1</v>
      </c>
      <c r="CU16" s="20">
        <f t="shared" si="7"/>
        <v>45000000</v>
      </c>
      <c r="CV16" s="20">
        <f t="shared" si="8"/>
        <v>0</v>
      </c>
      <c r="CW16" s="20">
        <f t="shared" si="8"/>
        <v>0</v>
      </c>
      <c r="CX16" s="20">
        <f t="shared" si="8"/>
        <v>0</v>
      </c>
      <c r="CY16" s="20">
        <f t="shared" si="8"/>
        <v>0</v>
      </c>
      <c r="CZ16" s="20">
        <f t="shared" si="8"/>
        <v>0</v>
      </c>
      <c r="DA16" s="20">
        <f t="shared" si="8"/>
        <v>0</v>
      </c>
      <c r="DB16" s="20">
        <f t="shared" si="8"/>
        <v>0</v>
      </c>
      <c r="DC16" s="20">
        <f t="shared" si="8"/>
        <v>0</v>
      </c>
      <c r="DD16" s="20">
        <f t="shared" si="8"/>
        <v>0</v>
      </c>
      <c r="DE16" s="20">
        <f t="shared" si="8"/>
        <v>0</v>
      </c>
      <c r="DF16" s="20">
        <f t="shared" si="8"/>
        <v>0</v>
      </c>
      <c r="DG16" s="20">
        <f t="shared" si="8"/>
        <v>0</v>
      </c>
      <c r="DH16" s="20">
        <f t="shared" si="8"/>
        <v>0</v>
      </c>
      <c r="DI16" s="20">
        <f t="shared" si="8"/>
        <v>0</v>
      </c>
      <c r="DJ16" s="20">
        <f t="shared" si="8"/>
        <v>0</v>
      </c>
      <c r="DK16" s="20">
        <f>W16-CN16</f>
        <v>45000000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0</v>
      </c>
      <c r="DP16" s="20">
        <f t="shared" si="9"/>
        <v>0</v>
      </c>
      <c r="DR16" s="25">
        <f t="shared" si="10"/>
        <v>45000000</v>
      </c>
      <c r="DS16" s="25">
        <f t="shared" si="15"/>
        <v>45000000</v>
      </c>
      <c r="DT16" s="25">
        <f t="shared" si="11"/>
        <v>45000000</v>
      </c>
    </row>
    <row r="17" spans="1:126" ht="21.75" customHeight="1" x14ac:dyDescent="0.3">
      <c r="A17" s="26"/>
      <c r="B17" s="222"/>
      <c r="C17" s="16" t="s">
        <v>76</v>
      </c>
      <c r="D17" s="17" t="s">
        <v>77</v>
      </c>
      <c r="E17" s="18">
        <v>310</v>
      </c>
      <c r="F17" s="19" t="s">
        <v>51</v>
      </c>
      <c r="G17" s="20">
        <f t="shared" si="12"/>
        <v>4000000</v>
      </c>
      <c r="H17" s="30"/>
      <c r="I17" s="20"/>
      <c r="J17" s="20"/>
      <c r="K17" s="20"/>
      <c r="L17" s="30"/>
      <c r="M17" s="20"/>
      <c r="N17" s="20"/>
      <c r="O17" s="30"/>
      <c r="P17" s="24"/>
      <c r="Q17" s="24"/>
      <c r="R17" s="24"/>
      <c r="S17" s="24"/>
      <c r="T17" s="24"/>
      <c r="U17" s="24"/>
      <c r="V17" s="24"/>
      <c r="W17" s="20">
        <v>4000000</v>
      </c>
      <c r="X17" s="20"/>
      <c r="Y17" s="30"/>
      <c r="Z17" s="30"/>
      <c r="AA17" s="30"/>
      <c r="AB17" s="20"/>
      <c r="AC17" s="21">
        <f t="shared" si="0"/>
        <v>0</v>
      </c>
      <c r="AD17" s="20">
        <f t="shared" si="1"/>
        <v>0</v>
      </c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1">
        <f t="shared" si="14"/>
        <v>1</v>
      </c>
      <c r="BA17" s="20">
        <f t="shared" si="2"/>
        <v>4000000</v>
      </c>
      <c r="BB17" s="20">
        <f t="shared" si="3"/>
        <v>0</v>
      </c>
      <c r="BC17" s="20">
        <f t="shared" si="3"/>
        <v>0</v>
      </c>
      <c r="BD17" s="20">
        <f t="shared" si="3"/>
        <v>0</v>
      </c>
      <c r="BE17" s="20">
        <f t="shared" si="3"/>
        <v>0</v>
      </c>
      <c r="BF17" s="20">
        <f t="shared" si="3"/>
        <v>0</v>
      </c>
      <c r="BG17" s="20">
        <f t="shared" si="3"/>
        <v>0</v>
      </c>
      <c r="BH17" s="20">
        <f t="shared" si="3"/>
        <v>0</v>
      </c>
      <c r="BI17" s="20">
        <f t="shared" si="3"/>
        <v>0</v>
      </c>
      <c r="BJ17" s="20">
        <f t="shared" si="3"/>
        <v>0</v>
      </c>
      <c r="BK17" s="20">
        <f t="shared" si="3"/>
        <v>0</v>
      </c>
      <c r="BL17" s="20">
        <f t="shared" si="3"/>
        <v>0</v>
      </c>
      <c r="BM17" s="20">
        <f t="shared" si="3"/>
        <v>0</v>
      </c>
      <c r="BN17" s="20">
        <f t="shared" si="3"/>
        <v>0</v>
      </c>
      <c r="BO17" s="20">
        <f t="shared" si="3"/>
        <v>0</v>
      </c>
      <c r="BP17" s="20">
        <f t="shared" si="3"/>
        <v>0</v>
      </c>
      <c r="BQ17" s="20">
        <f t="shared" si="3"/>
        <v>4000000</v>
      </c>
      <c r="BR17" s="20">
        <f t="shared" si="4"/>
        <v>0</v>
      </c>
      <c r="BS17" s="20">
        <f t="shared" si="4"/>
        <v>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1">
        <f>+BX17/G17</f>
        <v>0</v>
      </c>
      <c r="BX17" s="20">
        <f t="shared" si="5"/>
        <v>0</v>
      </c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1">
        <f t="shared" si="6"/>
        <v>1</v>
      </c>
      <c r="CU17" s="20">
        <f t="shared" si="7"/>
        <v>4000000</v>
      </c>
      <c r="CV17" s="20">
        <f t="shared" si="8"/>
        <v>0</v>
      </c>
      <c r="CW17" s="20">
        <f t="shared" si="8"/>
        <v>0</v>
      </c>
      <c r="CX17" s="20">
        <f t="shared" si="8"/>
        <v>0</v>
      </c>
      <c r="CY17" s="20">
        <f t="shared" si="8"/>
        <v>0</v>
      </c>
      <c r="CZ17" s="20">
        <f t="shared" si="8"/>
        <v>0</v>
      </c>
      <c r="DA17" s="20">
        <f t="shared" si="8"/>
        <v>0</v>
      </c>
      <c r="DB17" s="20">
        <f t="shared" si="8"/>
        <v>0</v>
      </c>
      <c r="DC17" s="20">
        <f t="shared" si="8"/>
        <v>0</v>
      </c>
      <c r="DD17" s="20">
        <f t="shared" si="8"/>
        <v>0</v>
      </c>
      <c r="DE17" s="20">
        <f t="shared" si="8"/>
        <v>0</v>
      </c>
      <c r="DF17" s="20">
        <f t="shared" si="8"/>
        <v>0</v>
      </c>
      <c r="DG17" s="20">
        <f t="shared" si="8"/>
        <v>0</v>
      </c>
      <c r="DH17" s="20">
        <f t="shared" si="8"/>
        <v>0</v>
      </c>
      <c r="DI17" s="20">
        <f t="shared" si="8"/>
        <v>0</v>
      </c>
      <c r="DJ17" s="20">
        <f t="shared" si="8"/>
        <v>0</v>
      </c>
      <c r="DK17" s="20">
        <f t="shared" si="8"/>
        <v>4000000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0</v>
      </c>
      <c r="DP17" s="20">
        <f t="shared" si="9"/>
        <v>0</v>
      </c>
      <c r="DR17" s="25">
        <f t="shared" si="10"/>
        <v>4000000</v>
      </c>
      <c r="DS17" s="25">
        <f t="shared" si="15"/>
        <v>4000000</v>
      </c>
      <c r="DT17" s="25">
        <f t="shared" si="11"/>
        <v>4000000</v>
      </c>
    </row>
    <row r="18" spans="1:126" ht="44.25" customHeight="1" x14ac:dyDescent="0.3">
      <c r="A18" s="26"/>
      <c r="B18" s="223"/>
      <c r="C18" s="16" t="s">
        <v>78</v>
      </c>
      <c r="D18" s="27" t="s">
        <v>79</v>
      </c>
      <c r="E18" s="18">
        <v>310</v>
      </c>
      <c r="F18" s="31" t="s">
        <v>80</v>
      </c>
      <c r="G18" s="20">
        <f t="shared" si="12"/>
        <v>42000000</v>
      </c>
      <c r="H18" s="30"/>
      <c r="I18" s="20"/>
      <c r="J18" s="20"/>
      <c r="K18" s="20"/>
      <c r="L18" s="30"/>
      <c r="M18" s="20"/>
      <c r="N18" s="20"/>
      <c r="O18" s="30"/>
      <c r="P18" s="24"/>
      <c r="Q18" s="24"/>
      <c r="R18" s="24"/>
      <c r="S18" s="24"/>
      <c r="T18" s="24"/>
      <c r="U18" s="24"/>
      <c r="V18" s="24"/>
      <c r="W18" s="20">
        <v>27000000</v>
      </c>
      <c r="X18" s="20"/>
      <c r="Y18" s="30"/>
      <c r="Z18" s="30"/>
      <c r="AA18" s="30"/>
      <c r="AB18" s="20">
        <v>15000000</v>
      </c>
      <c r="AC18" s="21">
        <f t="shared" si="0"/>
        <v>0.21428571428571427</v>
      </c>
      <c r="AD18" s="20">
        <f t="shared" si="1"/>
        <v>9000000</v>
      </c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>
        <f>+'[1]ENERO 2019'!$AF$154</f>
        <v>9000000</v>
      </c>
      <c r="AZ18" s="21">
        <f t="shared" si="14"/>
        <v>0.7857142857142857</v>
      </c>
      <c r="BA18" s="20">
        <f t="shared" si="2"/>
        <v>33000000</v>
      </c>
      <c r="BB18" s="20">
        <f t="shared" si="3"/>
        <v>0</v>
      </c>
      <c r="BC18" s="20">
        <f t="shared" si="3"/>
        <v>0</v>
      </c>
      <c r="BD18" s="20">
        <f t="shared" si="3"/>
        <v>0</v>
      </c>
      <c r="BE18" s="20">
        <f t="shared" si="3"/>
        <v>0</v>
      </c>
      <c r="BF18" s="20">
        <f t="shared" si="3"/>
        <v>0</v>
      </c>
      <c r="BG18" s="20">
        <f t="shared" si="3"/>
        <v>0</v>
      </c>
      <c r="BH18" s="20">
        <f t="shared" si="3"/>
        <v>0</v>
      </c>
      <c r="BI18" s="20">
        <f t="shared" si="3"/>
        <v>0</v>
      </c>
      <c r="BJ18" s="20">
        <f t="shared" si="3"/>
        <v>0</v>
      </c>
      <c r="BK18" s="20">
        <f t="shared" si="3"/>
        <v>0</v>
      </c>
      <c r="BL18" s="20">
        <f t="shared" si="3"/>
        <v>0</v>
      </c>
      <c r="BM18" s="20">
        <f t="shared" si="3"/>
        <v>0</v>
      </c>
      <c r="BN18" s="20">
        <f t="shared" si="3"/>
        <v>0</v>
      </c>
      <c r="BO18" s="20">
        <f t="shared" si="3"/>
        <v>0</v>
      </c>
      <c r="BP18" s="20">
        <f t="shared" si="3"/>
        <v>0</v>
      </c>
      <c r="BQ18" s="20">
        <f t="shared" si="3"/>
        <v>27000000</v>
      </c>
      <c r="BR18" s="20">
        <f t="shared" si="4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6000000</v>
      </c>
      <c r="BW18" s="21">
        <f t="shared" ref="BW18:BW23" si="17">+BX18/G18</f>
        <v>0</v>
      </c>
      <c r="BX18" s="20">
        <f t="shared" si="5"/>
        <v>0</v>
      </c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1">
        <f t="shared" si="6"/>
        <v>1</v>
      </c>
      <c r="CU18" s="20">
        <f t="shared" si="7"/>
        <v>42000000</v>
      </c>
      <c r="CV18" s="20">
        <f t="shared" si="8"/>
        <v>0</v>
      </c>
      <c r="CW18" s="20">
        <f t="shared" si="8"/>
        <v>0</v>
      </c>
      <c r="CX18" s="20">
        <f t="shared" si="8"/>
        <v>0</v>
      </c>
      <c r="CY18" s="20">
        <f t="shared" si="8"/>
        <v>0</v>
      </c>
      <c r="CZ18" s="20">
        <f t="shared" si="8"/>
        <v>0</v>
      </c>
      <c r="DA18" s="20">
        <f t="shared" si="8"/>
        <v>0</v>
      </c>
      <c r="DB18" s="20">
        <f t="shared" si="8"/>
        <v>0</v>
      </c>
      <c r="DC18" s="20">
        <f t="shared" si="8"/>
        <v>0</v>
      </c>
      <c r="DD18" s="20">
        <f t="shared" si="8"/>
        <v>0</v>
      </c>
      <c r="DE18" s="20">
        <f t="shared" si="8"/>
        <v>0</v>
      </c>
      <c r="DF18" s="20">
        <f t="shared" si="8"/>
        <v>0</v>
      </c>
      <c r="DG18" s="20">
        <f t="shared" si="8"/>
        <v>0</v>
      </c>
      <c r="DH18" s="20">
        <f t="shared" si="8"/>
        <v>0</v>
      </c>
      <c r="DI18" s="20">
        <f t="shared" si="8"/>
        <v>0</v>
      </c>
      <c r="DJ18" s="20">
        <f t="shared" si="8"/>
        <v>0</v>
      </c>
      <c r="DK18" s="20">
        <f t="shared" si="8"/>
        <v>27000000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0</v>
      </c>
      <c r="DP18" s="20">
        <f t="shared" si="9"/>
        <v>15000000</v>
      </c>
      <c r="DR18" s="25">
        <f t="shared" si="10"/>
        <v>42000000</v>
      </c>
      <c r="DS18" s="25">
        <f t="shared" si="15"/>
        <v>42000000</v>
      </c>
      <c r="DT18" s="25">
        <f t="shared" si="11"/>
        <v>42000000</v>
      </c>
    </row>
    <row r="19" spans="1:126" ht="45" customHeight="1" x14ac:dyDescent="0.3">
      <c r="A19" s="26"/>
      <c r="B19" s="221" t="s">
        <v>81</v>
      </c>
      <c r="C19" s="28" t="s">
        <v>82</v>
      </c>
      <c r="D19" s="17" t="s">
        <v>83</v>
      </c>
      <c r="E19" s="18">
        <v>510</v>
      </c>
      <c r="F19" s="19" t="s">
        <v>51</v>
      </c>
      <c r="G19" s="20">
        <f t="shared" si="12"/>
        <v>80000000</v>
      </c>
      <c r="H19" s="20"/>
      <c r="I19" s="20">
        <v>80000000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1">
        <f t="shared" si="0"/>
        <v>0.49075012499999998</v>
      </c>
      <c r="AD19" s="20">
        <f t="shared" si="1"/>
        <v>39260010</v>
      </c>
      <c r="AE19" s="20"/>
      <c r="AF19" s="20">
        <f>+'[1]ENERO 2019'!$K$825</f>
        <v>39260010</v>
      </c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1">
        <f t="shared" si="14"/>
        <v>0.50924987500000007</v>
      </c>
      <c r="BA19" s="20">
        <f t="shared" si="2"/>
        <v>40739990</v>
      </c>
      <c r="BB19" s="20">
        <f t="shared" si="3"/>
        <v>0</v>
      </c>
      <c r="BC19" s="20">
        <f t="shared" si="3"/>
        <v>40739990</v>
      </c>
      <c r="BD19" s="20">
        <f t="shared" si="3"/>
        <v>0</v>
      </c>
      <c r="BE19" s="20">
        <f t="shared" si="3"/>
        <v>0</v>
      </c>
      <c r="BF19" s="20">
        <f t="shared" si="3"/>
        <v>0</v>
      </c>
      <c r="BG19" s="20">
        <f t="shared" si="3"/>
        <v>0</v>
      </c>
      <c r="BH19" s="20">
        <f t="shared" si="3"/>
        <v>0</v>
      </c>
      <c r="BI19" s="20">
        <f t="shared" si="3"/>
        <v>0</v>
      </c>
      <c r="BJ19" s="20">
        <f t="shared" si="3"/>
        <v>0</v>
      </c>
      <c r="BK19" s="20">
        <f t="shared" si="3"/>
        <v>0</v>
      </c>
      <c r="BL19" s="20">
        <f t="shared" si="3"/>
        <v>0</v>
      </c>
      <c r="BM19" s="20">
        <f t="shared" si="3"/>
        <v>0</v>
      </c>
      <c r="BN19" s="20">
        <f t="shared" si="3"/>
        <v>0</v>
      </c>
      <c r="BO19" s="20">
        <f t="shared" si="3"/>
        <v>0</v>
      </c>
      <c r="BP19" s="20">
        <f t="shared" si="3"/>
        <v>0</v>
      </c>
      <c r="BQ19" s="20">
        <f t="shared" si="3"/>
        <v>0</v>
      </c>
      <c r="BR19" s="20">
        <f t="shared" si="4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1">
        <f t="shared" si="17"/>
        <v>0.24374999999999999</v>
      </c>
      <c r="BX19" s="20">
        <f t="shared" si="5"/>
        <v>19500000</v>
      </c>
      <c r="BY19" s="20"/>
      <c r="BZ19" s="20">
        <f>+'[1]ENERO 2019'!$H$823</f>
        <v>19500000</v>
      </c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1">
        <f t="shared" si="6"/>
        <v>0.75624999999999998</v>
      </c>
      <c r="CU19" s="20">
        <f t="shared" si="7"/>
        <v>60500000</v>
      </c>
      <c r="CV19" s="20">
        <f t="shared" si="8"/>
        <v>0</v>
      </c>
      <c r="CW19" s="20">
        <f t="shared" si="8"/>
        <v>60500000</v>
      </c>
      <c r="CX19" s="20">
        <f>J19-CA19</f>
        <v>0</v>
      </c>
      <c r="CY19" s="20">
        <f t="shared" si="8"/>
        <v>0</v>
      </c>
      <c r="CZ19" s="20">
        <f t="shared" si="8"/>
        <v>0</v>
      </c>
      <c r="DA19" s="20">
        <f t="shared" si="8"/>
        <v>0</v>
      </c>
      <c r="DB19" s="20">
        <f t="shared" si="8"/>
        <v>0</v>
      </c>
      <c r="DC19" s="20">
        <f t="shared" si="8"/>
        <v>0</v>
      </c>
      <c r="DD19" s="20">
        <f t="shared" si="8"/>
        <v>0</v>
      </c>
      <c r="DE19" s="20">
        <f t="shared" si="8"/>
        <v>0</v>
      </c>
      <c r="DF19" s="20">
        <f t="shared" si="8"/>
        <v>0</v>
      </c>
      <c r="DG19" s="20">
        <f t="shared" si="8"/>
        <v>0</v>
      </c>
      <c r="DH19" s="20">
        <f t="shared" si="8"/>
        <v>0</v>
      </c>
      <c r="DI19" s="20">
        <f t="shared" si="8"/>
        <v>0</v>
      </c>
      <c r="DJ19" s="20">
        <f t="shared" si="8"/>
        <v>0</v>
      </c>
      <c r="DK19" s="20">
        <f t="shared" si="8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si="9"/>
        <v>0</v>
      </c>
      <c r="DP19" s="20">
        <f t="shared" si="9"/>
        <v>0</v>
      </c>
      <c r="DR19" s="25">
        <f t="shared" si="10"/>
        <v>80000000</v>
      </c>
      <c r="DS19" s="25">
        <f t="shared" si="15"/>
        <v>80000000</v>
      </c>
      <c r="DT19" s="25">
        <f t="shared" si="11"/>
        <v>80000000</v>
      </c>
    </row>
    <row r="20" spans="1:126" ht="45" customHeight="1" x14ac:dyDescent="0.3">
      <c r="A20" s="26"/>
      <c r="B20" s="222"/>
      <c r="C20" s="16" t="s">
        <v>84</v>
      </c>
      <c r="D20" s="17" t="s">
        <v>85</v>
      </c>
      <c r="E20" s="18">
        <v>510</v>
      </c>
      <c r="F20" s="19" t="s">
        <v>51</v>
      </c>
      <c r="G20" s="20">
        <f t="shared" si="12"/>
        <v>80000000</v>
      </c>
      <c r="H20" s="20"/>
      <c r="I20" s="20">
        <v>80000000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1">
        <f t="shared" si="0"/>
        <v>0</v>
      </c>
      <c r="AD20" s="20">
        <f t="shared" si="1"/>
        <v>0</v>
      </c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1">
        <f t="shared" si="14"/>
        <v>1</v>
      </c>
      <c r="BA20" s="20">
        <f t="shared" si="2"/>
        <v>80000000</v>
      </c>
      <c r="BB20" s="20">
        <f t="shared" ref="BB20:BQ35" si="18">H20-AE20</f>
        <v>0</v>
      </c>
      <c r="BC20" s="20">
        <f t="shared" si="18"/>
        <v>80000000</v>
      </c>
      <c r="BD20" s="20">
        <f t="shared" si="18"/>
        <v>0</v>
      </c>
      <c r="BE20" s="20">
        <f t="shared" si="18"/>
        <v>0</v>
      </c>
      <c r="BF20" s="20">
        <f t="shared" si="18"/>
        <v>0</v>
      </c>
      <c r="BG20" s="20">
        <f t="shared" si="18"/>
        <v>0</v>
      </c>
      <c r="BH20" s="20">
        <f t="shared" si="18"/>
        <v>0</v>
      </c>
      <c r="BI20" s="20">
        <f t="shared" si="18"/>
        <v>0</v>
      </c>
      <c r="BJ20" s="20">
        <f t="shared" si="18"/>
        <v>0</v>
      </c>
      <c r="BK20" s="20">
        <f t="shared" si="18"/>
        <v>0</v>
      </c>
      <c r="BL20" s="20">
        <f t="shared" si="18"/>
        <v>0</v>
      </c>
      <c r="BM20" s="20">
        <f t="shared" si="18"/>
        <v>0</v>
      </c>
      <c r="BN20" s="20">
        <f t="shared" si="18"/>
        <v>0</v>
      </c>
      <c r="BO20" s="20">
        <f t="shared" si="18"/>
        <v>0</v>
      </c>
      <c r="BP20" s="20">
        <f t="shared" si="18"/>
        <v>0</v>
      </c>
      <c r="BQ20" s="20">
        <f t="shared" si="18"/>
        <v>0</v>
      </c>
      <c r="BR20" s="20">
        <f t="shared" ref="BR20:BV36" si="19">X20-AU20</f>
        <v>0</v>
      </c>
      <c r="BS20" s="20">
        <f t="shared" si="19"/>
        <v>0</v>
      </c>
      <c r="BT20" s="20">
        <f t="shared" si="19"/>
        <v>0</v>
      </c>
      <c r="BU20" s="20">
        <f t="shared" si="19"/>
        <v>0</v>
      </c>
      <c r="BV20" s="20">
        <f t="shared" si="19"/>
        <v>0</v>
      </c>
      <c r="BW20" s="21">
        <f t="shared" si="17"/>
        <v>0</v>
      </c>
      <c r="BX20" s="20">
        <f t="shared" si="5"/>
        <v>0</v>
      </c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1">
        <f t="shared" si="6"/>
        <v>1</v>
      </c>
      <c r="CU20" s="20">
        <f t="shared" si="7"/>
        <v>80000000</v>
      </c>
      <c r="CV20" s="20">
        <f t="shared" ref="CV20:DK35" si="20">H20-BY20</f>
        <v>0</v>
      </c>
      <c r="CW20" s="20">
        <f t="shared" si="20"/>
        <v>80000000</v>
      </c>
      <c r="CX20" s="20">
        <f t="shared" si="20"/>
        <v>0</v>
      </c>
      <c r="CY20" s="20">
        <f t="shared" si="20"/>
        <v>0</v>
      </c>
      <c r="CZ20" s="20">
        <f t="shared" si="20"/>
        <v>0</v>
      </c>
      <c r="DA20" s="20">
        <f t="shared" si="20"/>
        <v>0</v>
      </c>
      <c r="DB20" s="20">
        <f t="shared" si="20"/>
        <v>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ref="DL20:DP36" si="21">X20-CO20</f>
        <v>0</v>
      </c>
      <c r="DM20" s="20">
        <f t="shared" si="21"/>
        <v>0</v>
      </c>
      <c r="DN20" s="20">
        <f t="shared" si="21"/>
        <v>0</v>
      </c>
      <c r="DO20" s="20">
        <f t="shared" si="21"/>
        <v>0</v>
      </c>
      <c r="DP20" s="20">
        <f t="shared" si="21"/>
        <v>0</v>
      </c>
      <c r="DR20" s="25">
        <f t="shared" si="10"/>
        <v>80000000</v>
      </c>
      <c r="DS20" s="25">
        <f t="shared" si="15"/>
        <v>80000000</v>
      </c>
      <c r="DT20" s="25">
        <f t="shared" si="11"/>
        <v>80000000</v>
      </c>
    </row>
    <row r="21" spans="1:126" ht="47.25" customHeight="1" x14ac:dyDescent="0.3">
      <c r="A21" s="26"/>
      <c r="B21" s="222"/>
      <c r="C21" s="16" t="s">
        <v>86</v>
      </c>
      <c r="D21" s="17" t="s">
        <v>87</v>
      </c>
      <c r="E21" s="18">
        <v>510</v>
      </c>
      <c r="F21" s="19" t="s">
        <v>51</v>
      </c>
      <c r="G21" s="20">
        <f t="shared" si="12"/>
        <v>80000000</v>
      </c>
      <c r="H21" s="20"/>
      <c r="I21" s="20">
        <v>80000000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1">
        <f t="shared" si="0"/>
        <v>0.755</v>
      </c>
      <c r="AD21" s="20">
        <f t="shared" si="1"/>
        <v>60400000</v>
      </c>
      <c r="AE21" s="20"/>
      <c r="AF21" s="20">
        <f>+'[1]ENERO 2019'!$K$840</f>
        <v>60400000</v>
      </c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1">
        <f t="shared" si="14"/>
        <v>0.245</v>
      </c>
      <c r="BA21" s="20">
        <f t="shared" si="2"/>
        <v>19600000</v>
      </c>
      <c r="BB21" s="20">
        <f t="shared" si="18"/>
        <v>0</v>
      </c>
      <c r="BC21" s="20">
        <f t="shared" si="18"/>
        <v>19600000</v>
      </c>
      <c r="BD21" s="20">
        <f t="shared" si="18"/>
        <v>0</v>
      </c>
      <c r="BE21" s="20">
        <f t="shared" si="18"/>
        <v>0</v>
      </c>
      <c r="BF21" s="20">
        <f t="shared" si="18"/>
        <v>0</v>
      </c>
      <c r="BG21" s="20">
        <f t="shared" si="18"/>
        <v>0</v>
      </c>
      <c r="BH21" s="20">
        <f t="shared" si="18"/>
        <v>0</v>
      </c>
      <c r="BI21" s="20">
        <f t="shared" si="18"/>
        <v>0</v>
      </c>
      <c r="BJ21" s="20">
        <f t="shared" si="18"/>
        <v>0</v>
      </c>
      <c r="BK21" s="20">
        <f t="shared" si="18"/>
        <v>0</v>
      </c>
      <c r="BL21" s="20">
        <f t="shared" si="18"/>
        <v>0</v>
      </c>
      <c r="BM21" s="20">
        <f t="shared" si="18"/>
        <v>0</v>
      </c>
      <c r="BN21" s="20">
        <f t="shared" si="18"/>
        <v>0</v>
      </c>
      <c r="BO21" s="20">
        <f t="shared" si="18"/>
        <v>0</v>
      </c>
      <c r="BP21" s="20">
        <f t="shared" si="18"/>
        <v>0</v>
      </c>
      <c r="BQ21" s="20">
        <f t="shared" si="18"/>
        <v>0</v>
      </c>
      <c r="BR21" s="20">
        <f t="shared" si="19"/>
        <v>0</v>
      </c>
      <c r="BS21" s="20">
        <f t="shared" si="19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1">
        <f t="shared" si="17"/>
        <v>0.3725</v>
      </c>
      <c r="BX21" s="20">
        <f t="shared" si="5"/>
        <v>29800000</v>
      </c>
      <c r="BY21" s="20"/>
      <c r="BZ21" s="20">
        <f>+'[1]ENERO 2019'!$H$838</f>
        <v>29800000</v>
      </c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1">
        <f t="shared" si="6"/>
        <v>0.62749999999999995</v>
      </c>
      <c r="CU21" s="20">
        <f t="shared" si="7"/>
        <v>50200000</v>
      </c>
      <c r="CV21" s="20">
        <f t="shared" si="20"/>
        <v>0</v>
      </c>
      <c r="CW21" s="20">
        <f t="shared" si="20"/>
        <v>50200000</v>
      </c>
      <c r="CX21" s="20">
        <f t="shared" si="20"/>
        <v>0</v>
      </c>
      <c r="CY21" s="20">
        <f t="shared" si="20"/>
        <v>0</v>
      </c>
      <c r="CZ21" s="20">
        <f t="shared" si="20"/>
        <v>0</v>
      </c>
      <c r="DA21" s="20">
        <f t="shared" si="20"/>
        <v>0</v>
      </c>
      <c r="DB21" s="20">
        <f t="shared" si="20"/>
        <v>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1"/>
        <v>0</v>
      </c>
      <c r="DM21" s="20">
        <f t="shared" si="21"/>
        <v>0</v>
      </c>
      <c r="DN21" s="20">
        <f t="shared" si="21"/>
        <v>0</v>
      </c>
      <c r="DO21" s="20">
        <f t="shared" si="21"/>
        <v>0</v>
      </c>
      <c r="DP21" s="20">
        <f t="shared" si="21"/>
        <v>0</v>
      </c>
      <c r="DR21" s="25">
        <f t="shared" si="10"/>
        <v>80000000</v>
      </c>
      <c r="DS21" s="25">
        <f t="shared" si="15"/>
        <v>80000000</v>
      </c>
      <c r="DT21" s="25">
        <f t="shared" si="11"/>
        <v>80000000</v>
      </c>
    </row>
    <row r="22" spans="1:126" ht="48" customHeight="1" x14ac:dyDescent="0.3">
      <c r="A22" s="26"/>
      <c r="B22" s="222"/>
      <c r="C22" s="16" t="s">
        <v>88</v>
      </c>
      <c r="D22" s="17" t="s">
        <v>89</v>
      </c>
      <c r="E22" s="18">
        <v>510</v>
      </c>
      <c r="F22" s="19" t="s">
        <v>51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1">
        <f t="shared" si="0"/>
        <v>0</v>
      </c>
      <c r="AD22" s="20">
        <f t="shared" si="1"/>
        <v>0</v>
      </c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1">
        <f>1-AC22</f>
        <v>1</v>
      </c>
      <c r="BA22" s="20">
        <f t="shared" si="2"/>
        <v>20800000</v>
      </c>
      <c r="BB22" s="20">
        <f t="shared" si="18"/>
        <v>0</v>
      </c>
      <c r="BC22" s="20">
        <f t="shared" si="18"/>
        <v>20800000</v>
      </c>
      <c r="BD22" s="20">
        <f t="shared" si="18"/>
        <v>0</v>
      </c>
      <c r="BE22" s="20">
        <f t="shared" si="18"/>
        <v>0</v>
      </c>
      <c r="BF22" s="20">
        <f t="shared" si="18"/>
        <v>0</v>
      </c>
      <c r="BG22" s="20">
        <f t="shared" si="18"/>
        <v>0</v>
      </c>
      <c r="BH22" s="20">
        <f t="shared" si="18"/>
        <v>0</v>
      </c>
      <c r="BI22" s="20">
        <f t="shared" si="18"/>
        <v>0</v>
      </c>
      <c r="BJ22" s="20">
        <f t="shared" si="18"/>
        <v>0</v>
      </c>
      <c r="BK22" s="20">
        <f t="shared" si="18"/>
        <v>0</v>
      </c>
      <c r="BL22" s="20">
        <f t="shared" si="18"/>
        <v>0</v>
      </c>
      <c r="BM22" s="20">
        <f t="shared" si="18"/>
        <v>0</v>
      </c>
      <c r="BN22" s="20">
        <f t="shared" si="18"/>
        <v>0</v>
      </c>
      <c r="BO22" s="20">
        <f t="shared" si="18"/>
        <v>0</v>
      </c>
      <c r="BP22" s="20">
        <f t="shared" si="18"/>
        <v>0</v>
      </c>
      <c r="BQ22" s="20">
        <f t="shared" si="18"/>
        <v>0</v>
      </c>
      <c r="BR22" s="20">
        <f t="shared" si="19"/>
        <v>0</v>
      </c>
      <c r="BS22" s="20">
        <f t="shared" si="19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1">
        <f t="shared" si="17"/>
        <v>0</v>
      </c>
      <c r="BX22" s="20">
        <f t="shared" si="5"/>
        <v>0</v>
      </c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1">
        <f t="shared" si="6"/>
        <v>1</v>
      </c>
      <c r="CU22" s="20">
        <f t="shared" si="7"/>
        <v>20800000</v>
      </c>
      <c r="CV22" s="20">
        <f t="shared" si="20"/>
        <v>0</v>
      </c>
      <c r="CW22" s="20">
        <f t="shared" si="20"/>
        <v>20800000</v>
      </c>
      <c r="CX22" s="20">
        <f t="shared" si="20"/>
        <v>0</v>
      </c>
      <c r="CY22" s="20">
        <f t="shared" si="20"/>
        <v>0</v>
      </c>
      <c r="CZ22" s="20">
        <f t="shared" si="20"/>
        <v>0</v>
      </c>
      <c r="DA22" s="20">
        <f t="shared" si="20"/>
        <v>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1"/>
        <v>0</v>
      </c>
      <c r="DM22" s="20">
        <f t="shared" si="21"/>
        <v>0</v>
      </c>
      <c r="DN22" s="20">
        <f t="shared" si="21"/>
        <v>0</v>
      </c>
      <c r="DO22" s="20">
        <f t="shared" si="21"/>
        <v>0</v>
      </c>
      <c r="DP22" s="20">
        <f t="shared" si="21"/>
        <v>0</v>
      </c>
      <c r="DR22" s="25">
        <f t="shared" si="10"/>
        <v>20800000</v>
      </c>
      <c r="DS22" s="25">
        <f t="shared" si="15"/>
        <v>20800000</v>
      </c>
      <c r="DT22" s="25">
        <f t="shared" si="11"/>
        <v>20800000</v>
      </c>
      <c r="DV22" s="32"/>
    </row>
    <row r="23" spans="1:126" ht="34.5" customHeight="1" x14ac:dyDescent="0.3">
      <c r="A23" s="26"/>
      <c r="B23" s="223"/>
      <c r="C23" s="16" t="s">
        <v>90</v>
      </c>
      <c r="D23" s="17" t="s">
        <v>91</v>
      </c>
      <c r="E23" s="18">
        <v>510</v>
      </c>
      <c r="F23" s="19" t="s">
        <v>51</v>
      </c>
      <c r="G23" s="20">
        <f t="shared" si="12"/>
        <v>39000000</v>
      </c>
      <c r="H23" s="20"/>
      <c r="I23" s="20">
        <v>39000000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1">
        <f t="shared" si="0"/>
        <v>0</v>
      </c>
      <c r="AD23" s="20">
        <f t="shared" si="1"/>
        <v>0</v>
      </c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1">
        <f t="shared" si="14"/>
        <v>1</v>
      </c>
      <c r="BA23" s="20">
        <f t="shared" si="2"/>
        <v>39000000</v>
      </c>
      <c r="BB23" s="20">
        <f t="shared" si="18"/>
        <v>0</v>
      </c>
      <c r="BC23" s="20">
        <f t="shared" si="18"/>
        <v>39000000</v>
      </c>
      <c r="BD23" s="20">
        <f t="shared" si="18"/>
        <v>0</v>
      </c>
      <c r="BE23" s="20">
        <f t="shared" si="18"/>
        <v>0</v>
      </c>
      <c r="BF23" s="20">
        <f t="shared" si="18"/>
        <v>0</v>
      </c>
      <c r="BG23" s="20">
        <f t="shared" si="18"/>
        <v>0</v>
      </c>
      <c r="BH23" s="20">
        <f t="shared" si="18"/>
        <v>0</v>
      </c>
      <c r="BI23" s="20">
        <f t="shared" si="18"/>
        <v>0</v>
      </c>
      <c r="BJ23" s="20">
        <f t="shared" si="18"/>
        <v>0</v>
      </c>
      <c r="BK23" s="20">
        <f t="shared" si="18"/>
        <v>0</v>
      </c>
      <c r="BL23" s="20">
        <f t="shared" si="18"/>
        <v>0</v>
      </c>
      <c r="BM23" s="20">
        <f t="shared" si="18"/>
        <v>0</v>
      </c>
      <c r="BN23" s="20">
        <f t="shared" si="18"/>
        <v>0</v>
      </c>
      <c r="BO23" s="20">
        <f t="shared" si="18"/>
        <v>0</v>
      </c>
      <c r="BP23" s="20">
        <f t="shared" si="18"/>
        <v>0</v>
      </c>
      <c r="BQ23" s="20">
        <f t="shared" si="18"/>
        <v>0</v>
      </c>
      <c r="BR23" s="20">
        <f t="shared" si="19"/>
        <v>0</v>
      </c>
      <c r="BS23" s="20">
        <f t="shared" si="19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1">
        <f t="shared" si="17"/>
        <v>0</v>
      </c>
      <c r="BX23" s="20">
        <f t="shared" si="5"/>
        <v>0</v>
      </c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1">
        <f t="shared" si="6"/>
        <v>1</v>
      </c>
      <c r="CU23" s="20">
        <f t="shared" si="7"/>
        <v>39000000</v>
      </c>
      <c r="CV23" s="20">
        <f t="shared" si="20"/>
        <v>0</v>
      </c>
      <c r="CW23" s="20">
        <f t="shared" si="20"/>
        <v>39000000</v>
      </c>
      <c r="CX23" s="20">
        <f t="shared" si="20"/>
        <v>0</v>
      </c>
      <c r="CY23" s="20">
        <f t="shared" si="20"/>
        <v>0</v>
      </c>
      <c r="CZ23" s="20">
        <f t="shared" si="20"/>
        <v>0</v>
      </c>
      <c r="DA23" s="20">
        <f t="shared" si="20"/>
        <v>0</v>
      </c>
      <c r="DB23" s="20">
        <f t="shared" si="20"/>
        <v>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1"/>
        <v>0</v>
      </c>
      <c r="DM23" s="20">
        <f t="shared" si="21"/>
        <v>0</v>
      </c>
      <c r="DN23" s="20">
        <f t="shared" si="21"/>
        <v>0</v>
      </c>
      <c r="DO23" s="20">
        <f t="shared" si="21"/>
        <v>0</v>
      </c>
      <c r="DP23" s="20">
        <f t="shared" si="21"/>
        <v>0</v>
      </c>
      <c r="DR23" s="25">
        <f t="shared" si="10"/>
        <v>39000000</v>
      </c>
      <c r="DS23" s="25">
        <f t="shared" si="15"/>
        <v>39000000</v>
      </c>
      <c r="DT23" s="25">
        <f t="shared" si="11"/>
        <v>39000000</v>
      </c>
    </row>
    <row r="24" spans="1:126" ht="53.25" customHeight="1" x14ac:dyDescent="0.3">
      <c r="A24" s="26"/>
      <c r="B24" s="221" t="s">
        <v>92</v>
      </c>
      <c r="C24" s="28" t="s">
        <v>93</v>
      </c>
      <c r="D24" s="27" t="s">
        <v>94</v>
      </c>
      <c r="E24" s="18">
        <v>510</v>
      </c>
      <c r="F24" s="19" t="s">
        <v>95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>
        <f>90000000</f>
        <v>90000000</v>
      </c>
      <c r="AC24" s="21">
        <f>+AD24/G24</f>
        <v>0.68188095357142853</v>
      </c>
      <c r="AD24" s="20">
        <f t="shared" si="1"/>
        <v>190926667</v>
      </c>
      <c r="AE24" s="20"/>
      <c r="AF24" s="20">
        <f>+'[1]ENERO 2019'!$K$888</f>
        <v>139926667</v>
      </c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>
        <f>+'[1]ENERO 2019'!$AF$888</f>
        <v>51000000</v>
      </c>
      <c r="AZ24" s="21">
        <f>1-AC24</f>
        <v>0.31811904642857147</v>
      </c>
      <c r="BA24" s="20">
        <f t="shared" si="2"/>
        <v>89073333</v>
      </c>
      <c r="BB24" s="20">
        <f t="shared" si="18"/>
        <v>0</v>
      </c>
      <c r="BC24" s="20">
        <f t="shared" si="18"/>
        <v>50073333</v>
      </c>
      <c r="BD24" s="20">
        <f t="shared" si="18"/>
        <v>0</v>
      </c>
      <c r="BE24" s="20">
        <f t="shared" si="18"/>
        <v>0</v>
      </c>
      <c r="BF24" s="20">
        <f t="shared" si="18"/>
        <v>0</v>
      </c>
      <c r="BG24" s="20">
        <f t="shared" si="18"/>
        <v>0</v>
      </c>
      <c r="BH24" s="20">
        <f t="shared" si="18"/>
        <v>0</v>
      </c>
      <c r="BI24" s="20">
        <f t="shared" si="18"/>
        <v>0</v>
      </c>
      <c r="BJ24" s="20">
        <f t="shared" si="18"/>
        <v>0</v>
      </c>
      <c r="BK24" s="20">
        <f t="shared" si="18"/>
        <v>0</v>
      </c>
      <c r="BL24" s="20">
        <f t="shared" si="18"/>
        <v>0</v>
      </c>
      <c r="BM24" s="20">
        <f t="shared" si="18"/>
        <v>0</v>
      </c>
      <c r="BN24" s="20">
        <f t="shared" si="18"/>
        <v>0</v>
      </c>
      <c r="BO24" s="20">
        <f t="shared" si="18"/>
        <v>0</v>
      </c>
      <c r="BP24" s="20">
        <f t="shared" si="18"/>
        <v>0</v>
      </c>
      <c r="BQ24" s="20">
        <f t="shared" si="18"/>
        <v>0</v>
      </c>
      <c r="BR24" s="20">
        <f t="shared" si="19"/>
        <v>0</v>
      </c>
      <c r="BS24" s="20">
        <f t="shared" si="19"/>
        <v>0</v>
      </c>
      <c r="BT24" s="20">
        <f t="shared" si="19"/>
        <v>0</v>
      </c>
      <c r="BU24" s="20">
        <f t="shared" si="19"/>
        <v>0</v>
      </c>
      <c r="BV24" s="20">
        <f t="shared" si="19"/>
        <v>39000000</v>
      </c>
      <c r="BW24" s="21">
        <f>+BX24/G24</f>
        <v>0.23565475714285714</v>
      </c>
      <c r="BX24" s="20">
        <f t="shared" si="5"/>
        <v>65983332</v>
      </c>
      <c r="BY24" s="20"/>
      <c r="BZ24" s="20">
        <f>+'[1]ENERO 2019'!$H$891</f>
        <v>54853332</v>
      </c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>
        <f>+'[1]ENERO 2019'!$H$889</f>
        <v>11130000</v>
      </c>
      <c r="CT24" s="21">
        <f t="shared" si="6"/>
        <v>0.76434524285714289</v>
      </c>
      <c r="CU24" s="20">
        <f t="shared" si="7"/>
        <v>214016668</v>
      </c>
      <c r="CV24" s="20">
        <f t="shared" si="20"/>
        <v>0</v>
      </c>
      <c r="CW24" s="20">
        <f t="shared" si="20"/>
        <v>135146668</v>
      </c>
      <c r="CX24" s="20">
        <f>J24-CA24</f>
        <v>0</v>
      </c>
      <c r="CY24" s="20">
        <f t="shared" si="20"/>
        <v>0</v>
      </c>
      <c r="CZ24" s="20">
        <f t="shared" si="20"/>
        <v>0</v>
      </c>
      <c r="DA24" s="20">
        <f t="shared" si="20"/>
        <v>0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1"/>
        <v>0</v>
      </c>
      <c r="DM24" s="20">
        <f t="shared" si="21"/>
        <v>0</v>
      </c>
      <c r="DN24" s="20">
        <f t="shared" si="21"/>
        <v>0</v>
      </c>
      <c r="DO24" s="20">
        <f t="shared" si="21"/>
        <v>0</v>
      </c>
      <c r="DP24" s="20">
        <f t="shared" si="21"/>
        <v>78870000</v>
      </c>
      <c r="DR24" s="25">
        <f>+G24</f>
        <v>280000000</v>
      </c>
      <c r="DS24" s="25">
        <f t="shared" si="15"/>
        <v>280000000</v>
      </c>
      <c r="DT24" s="25">
        <f t="shared" si="11"/>
        <v>280000000</v>
      </c>
    </row>
    <row r="25" spans="1:126" ht="31.5" customHeight="1" x14ac:dyDescent="0.3">
      <c r="A25" s="26"/>
      <c r="B25" s="222"/>
      <c r="C25" s="28" t="s">
        <v>96</v>
      </c>
      <c r="D25" s="27" t="s">
        <v>97</v>
      </c>
      <c r="E25" s="18">
        <v>510</v>
      </c>
      <c r="F25" s="19" t="s">
        <v>98</v>
      </c>
      <c r="G25" s="20">
        <f t="shared" si="12"/>
        <v>55000000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>
        <v>50000000</v>
      </c>
      <c r="AC25" s="21">
        <f t="shared" ref="AC25:AC27" si="22">+AD25/G25</f>
        <v>0</v>
      </c>
      <c r="AD25" s="20">
        <f t="shared" ref="AD25:AD26" si="23">SUM(AE25:AY25)</f>
        <v>0</v>
      </c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1">
        <f t="shared" ref="AZ25:AZ28" si="24">1-AC25</f>
        <v>1</v>
      </c>
      <c r="BA25" s="20">
        <f t="shared" si="2"/>
        <v>55000000</v>
      </c>
      <c r="BB25" s="20">
        <f t="shared" si="18"/>
        <v>0</v>
      </c>
      <c r="BC25" s="20">
        <f t="shared" si="18"/>
        <v>0</v>
      </c>
      <c r="BD25" s="20">
        <f t="shared" si="18"/>
        <v>0</v>
      </c>
      <c r="BE25" s="20">
        <f t="shared" si="18"/>
        <v>0</v>
      </c>
      <c r="BF25" s="20">
        <f t="shared" si="18"/>
        <v>0</v>
      </c>
      <c r="BG25" s="20">
        <f t="shared" si="18"/>
        <v>0</v>
      </c>
      <c r="BH25" s="20">
        <f t="shared" si="18"/>
        <v>0</v>
      </c>
      <c r="BI25" s="20">
        <f t="shared" si="18"/>
        <v>0</v>
      </c>
      <c r="BJ25" s="20">
        <f t="shared" si="18"/>
        <v>0</v>
      </c>
      <c r="BK25" s="20">
        <f t="shared" si="18"/>
        <v>0</v>
      </c>
      <c r="BL25" s="20">
        <f t="shared" si="18"/>
        <v>0</v>
      </c>
      <c r="BM25" s="20">
        <f t="shared" si="18"/>
        <v>0</v>
      </c>
      <c r="BN25" s="20">
        <f t="shared" si="18"/>
        <v>0</v>
      </c>
      <c r="BO25" s="20">
        <f t="shared" si="18"/>
        <v>0</v>
      </c>
      <c r="BP25" s="20">
        <f t="shared" si="18"/>
        <v>0</v>
      </c>
      <c r="BQ25" s="20">
        <f t="shared" si="18"/>
        <v>5000000</v>
      </c>
      <c r="BR25" s="20">
        <f t="shared" si="19"/>
        <v>0</v>
      </c>
      <c r="BS25" s="20">
        <f t="shared" si="19"/>
        <v>0</v>
      </c>
      <c r="BT25" s="20">
        <f t="shared" si="19"/>
        <v>0</v>
      </c>
      <c r="BU25" s="20">
        <f t="shared" si="19"/>
        <v>0</v>
      </c>
      <c r="BV25" s="20">
        <f t="shared" si="19"/>
        <v>50000000</v>
      </c>
      <c r="BW25" s="21">
        <f t="shared" ref="BW25:BW72" si="25">+BX25/G25</f>
        <v>0</v>
      </c>
      <c r="BX25" s="20">
        <f t="shared" si="5"/>
        <v>0</v>
      </c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1">
        <f t="shared" si="6"/>
        <v>1</v>
      </c>
      <c r="CU25" s="20">
        <f t="shared" si="7"/>
        <v>55000000</v>
      </c>
      <c r="CV25" s="20">
        <f t="shared" si="20"/>
        <v>0</v>
      </c>
      <c r="CW25" s="20">
        <f t="shared" si="20"/>
        <v>0</v>
      </c>
      <c r="CX25" s="20">
        <f t="shared" si="20"/>
        <v>0</v>
      </c>
      <c r="CY25" s="20">
        <f t="shared" si="20"/>
        <v>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5000000</v>
      </c>
      <c r="DL25" s="20">
        <f t="shared" si="21"/>
        <v>0</v>
      </c>
      <c r="DM25" s="20">
        <f t="shared" si="21"/>
        <v>0</v>
      </c>
      <c r="DN25" s="20">
        <f t="shared" si="21"/>
        <v>0</v>
      </c>
      <c r="DO25" s="20">
        <f t="shared" si="21"/>
        <v>0</v>
      </c>
      <c r="DP25" s="20">
        <f t="shared" si="21"/>
        <v>50000000</v>
      </c>
      <c r="DR25" s="25">
        <f t="shared" ref="DR25:DR28" si="26">+G25</f>
        <v>55000000</v>
      </c>
      <c r="DS25" s="25">
        <f t="shared" si="15"/>
        <v>55000000</v>
      </c>
      <c r="DT25" s="25">
        <f t="shared" si="11"/>
        <v>55000000</v>
      </c>
    </row>
    <row r="26" spans="1:126" ht="40.5" customHeight="1" x14ac:dyDescent="0.3">
      <c r="A26" s="26"/>
      <c r="B26" s="222"/>
      <c r="C26" s="28" t="s">
        <v>99</v>
      </c>
      <c r="D26" s="27" t="s">
        <v>100</v>
      </c>
      <c r="E26" s="18">
        <v>510</v>
      </c>
      <c r="F26" s="19" t="s">
        <v>101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>
        <f>14500000</f>
        <v>14500000</v>
      </c>
      <c r="AC26" s="21">
        <f t="shared" si="22"/>
        <v>0.64611353711790398</v>
      </c>
      <c r="AD26" s="20">
        <f t="shared" si="23"/>
        <v>73980000</v>
      </c>
      <c r="AE26" s="20"/>
      <c r="AF26" s="20">
        <f>+'[1]ENERO 2019'!$K$911</f>
        <v>72480000</v>
      </c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>
        <f>+'[1]ENERO 2019'!$AF$911</f>
        <v>1500000</v>
      </c>
      <c r="AZ26" s="21">
        <f t="shared" si="24"/>
        <v>0.35388646288209602</v>
      </c>
      <c r="BA26" s="20">
        <f t="shared" si="2"/>
        <v>40520000</v>
      </c>
      <c r="BB26" s="20">
        <f t="shared" si="18"/>
        <v>0</v>
      </c>
      <c r="BC26" s="20">
        <f t="shared" si="18"/>
        <v>27520000</v>
      </c>
      <c r="BD26" s="20">
        <f t="shared" si="18"/>
        <v>0</v>
      </c>
      <c r="BE26" s="20">
        <f t="shared" si="18"/>
        <v>0</v>
      </c>
      <c r="BF26" s="20">
        <f t="shared" si="18"/>
        <v>0</v>
      </c>
      <c r="BG26" s="20">
        <f t="shared" si="18"/>
        <v>0</v>
      </c>
      <c r="BH26" s="20">
        <f t="shared" si="18"/>
        <v>0</v>
      </c>
      <c r="BI26" s="20">
        <f t="shared" si="18"/>
        <v>0</v>
      </c>
      <c r="BJ26" s="20">
        <f t="shared" si="18"/>
        <v>0</v>
      </c>
      <c r="BK26" s="20">
        <f t="shared" si="18"/>
        <v>0</v>
      </c>
      <c r="BL26" s="20">
        <f t="shared" si="18"/>
        <v>0</v>
      </c>
      <c r="BM26" s="20">
        <f t="shared" si="18"/>
        <v>0</v>
      </c>
      <c r="BN26" s="20">
        <f t="shared" si="18"/>
        <v>0</v>
      </c>
      <c r="BO26" s="20">
        <f t="shared" si="18"/>
        <v>0</v>
      </c>
      <c r="BP26" s="20">
        <f t="shared" si="18"/>
        <v>0</v>
      </c>
      <c r="BQ26" s="20">
        <f t="shared" si="18"/>
        <v>0</v>
      </c>
      <c r="BR26" s="20">
        <f t="shared" si="19"/>
        <v>0</v>
      </c>
      <c r="BS26" s="20">
        <f t="shared" si="19"/>
        <v>0</v>
      </c>
      <c r="BT26" s="20">
        <f t="shared" si="19"/>
        <v>0</v>
      </c>
      <c r="BU26" s="20">
        <f t="shared" si="19"/>
        <v>0</v>
      </c>
      <c r="BV26" s="20">
        <f t="shared" si="19"/>
        <v>13000000</v>
      </c>
      <c r="BW26" s="21">
        <f t="shared" si="25"/>
        <v>0.31505094323144106</v>
      </c>
      <c r="BX26" s="20">
        <f t="shared" si="5"/>
        <v>36073333</v>
      </c>
      <c r="BY26" s="20"/>
      <c r="BZ26" s="20">
        <f>+'[1]ENERO 2019'!$H$912</f>
        <v>36073333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1">
        <f t="shared" si="6"/>
        <v>0.68494905676855899</v>
      </c>
      <c r="CU26" s="20">
        <f t="shared" si="7"/>
        <v>78426667</v>
      </c>
      <c r="CV26" s="20">
        <f t="shared" si="20"/>
        <v>0</v>
      </c>
      <c r="CW26" s="20">
        <f t="shared" si="20"/>
        <v>63926667</v>
      </c>
      <c r="CX26" s="20">
        <f t="shared" si="20"/>
        <v>0</v>
      </c>
      <c r="CY26" s="20">
        <f t="shared" si="20"/>
        <v>0</v>
      </c>
      <c r="CZ26" s="20">
        <f t="shared" si="20"/>
        <v>0</v>
      </c>
      <c r="DA26" s="20">
        <f t="shared" si="20"/>
        <v>0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1"/>
        <v>0</v>
      </c>
      <c r="DM26" s="20">
        <f t="shared" si="21"/>
        <v>0</v>
      </c>
      <c r="DN26" s="20">
        <f t="shared" si="21"/>
        <v>0</v>
      </c>
      <c r="DO26" s="20">
        <f t="shared" si="21"/>
        <v>0</v>
      </c>
      <c r="DP26" s="20">
        <f t="shared" si="21"/>
        <v>14500000</v>
      </c>
      <c r="DR26" s="25">
        <f t="shared" si="26"/>
        <v>114500000</v>
      </c>
      <c r="DS26" s="25">
        <f t="shared" si="15"/>
        <v>114500000</v>
      </c>
      <c r="DT26" s="25">
        <f t="shared" si="11"/>
        <v>114500000</v>
      </c>
    </row>
    <row r="27" spans="1:126" ht="91.5" customHeight="1" x14ac:dyDescent="0.3">
      <c r="A27" s="26"/>
      <c r="B27" s="222"/>
      <c r="C27" s="28" t="s">
        <v>102</v>
      </c>
      <c r="D27" s="27" t="s">
        <v>103</v>
      </c>
      <c r="E27" s="18">
        <v>510</v>
      </c>
      <c r="F27" s="19" t="s">
        <v>51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1">
        <f t="shared" si="22"/>
        <v>0</v>
      </c>
      <c r="AD27" s="20">
        <f t="shared" ref="AD27" si="27">SUM(AE27:AY27)</f>
        <v>0</v>
      </c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1">
        <f t="shared" si="24"/>
        <v>1</v>
      </c>
      <c r="BA27" s="20">
        <f t="shared" si="2"/>
        <v>40000000</v>
      </c>
      <c r="BB27" s="20">
        <f t="shared" si="18"/>
        <v>0</v>
      </c>
      <c r="BC27" s="20">
        <f t="shared" si="18"/>
        <v>40000000</v>
      </c>
      <c r="BD27" s="20">
        <f t="shared" si="18"/>
        <v>0</v>
      </c>
      <c r="BE27" s="20">
        <f t="shared" si="18"/>
        <v>0</v>
      </c>
      <c r="BF27" s="20">
        <f t="shared" si="18"/>
        <v>0</v>
      </c>
      <c r="BG27" s="20">
        <f t="shared" si="18"/>
        <v>0</v>
      </c>
      <c r="BH27" s="20">
        <f t="shared" si="18"/>
        <v>0</v>
      </c>
      <c r="BI27" s="20">
        <f t="shared" si="18"/>
        <v>0</v>
      </c>
      <c r="BJ27" s="20">
        <f t="shared" si="18"/>
        <v>0</v>
      </c>
      <c r="BK27" s="20">
        <f t="shared" si="18"/>
        <v>0</v>
      </c>
      <c r="BL27" s="20">
        <f t="shared" si="18"/>
        <v>0</v>
      </c>
      <c r="BM27" s="20">
        <f t="shared" si="18"/>
        <v>0</v>
      </c>
      <c r="BN27" s="20">
        <f t="shared" si="18"/>
        <v>0</v>
      </c>
      <c r="BO27" s="20">
        <f t="shared" si="18"/>
        <v>0</v>
      </c>
      <c r="BP27" s="20">
        <f t="shared" si="18"/>
        <v>0</v>
      </c>
      <c r="BQ27" s="20">
        <f t="shared" si="18"/>
        <v>0</v>
      </c>
      <c r="BR27" s="20">
        <f t="shared" si="19"/>
        <v>0</v>
      </c>
      <c r="BS27" s="20">
        <f t="shared" si="19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1">
        <f t="shared" si="25"/>
        <v>0</v>
      </c>
      <c r="BX27" s="20">
        <f t="shared" si="5"/>
        <v>0</v>
      </c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1">
        <f t="shared" si="6"/>
        <v>1</v>
      </c>
      <c r="CU27" s="20">
        <f t="shared" si="7"/>
        <v>40000000</v>
      </c>
      <c r="CV27" s="20">
        <f t="shared" si="20"/>
        <v>0</v>
      </c>
      <c r="CW27" s="20">
        <f t="shared" si="20"/>
        <v>40000000</v>
      </c>
      <c r="CX27" s="20">
        <f t="shared" si="20"/>
        <v>0</v>
      </c>
      <c r="CY27" s="20">
        <f t="shared" si="20"/>
        <v>0</v>
      </c>
      <c r="CZ27" s="20">
        <f t="shared" si="20"/>
        <v>0</v>
      </c>
      <c r="DA27" s="20">
        <f t="shared" si="20"/>
        <v>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1"/>
        <v>0</v>
      </c>
      <c r="DM27" s="20">
        <f t="shared" si="21"/>
        <v>0</v>
      </c>
      <c r="DN27" s="20">
        <f t="shared" si="21"/>
        <v>0</v>
      </c>
      <c r="DO27" s="20">
        <f t="shared" si="21"/>
        <v>0</v>
      </c>
      <c r="DP27" s="20">
        <f t="shared" si="21"/>
        <v>0</v>
      </c>
      <c r="DR27" s="25">
        <f t="shared" si="26"/>
        <v>40000000</v>
      </c>
      <c r="DS27" s="25">
        <f t="shared" si="15"/>
        <v>40000000</v>
      </c>
      <c r="DT27" s="25">
        <f t="shared" si="11"/>
        <v>40000000</v>
      </c>
    </row>
    <row r="28" spans="1:126" ht="44.25" customHeight="1" x14ac:dyDescent="0.3">
      <c r="A28" s="26"/>
      <c r="B28" s="223"/>
      <c r="C28" s="28" t="s">
        <v>104</v>
      </c>
      <c r="D28" s="27" t="s">
        <v>105</v>
      </c>
      <c r="E28" s="18">
        <v>510</v>
      </c>
      <c r="F28" s="19" t="s">
        <v>51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1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1">
        <f t="shared" si="24"/>
        <v>1</v>
      </c>
      <c r="BA28" s="20">
        <f t="shared" si="2"/>
        <v>10000000</v>
      </c>
      <c r="BB28" s="20">
        <f t="shared" si="18"/>
        <v>0</v>
      </c>
      <c r="BC28" s="20">
        <f t="shared" si="18"/>
        <v>6000000</v>
      </c>
      <c r="BD28" s="20">
        <f t="shared" si="18"/>
        <v>0</v>
      </c>
      <c r="BE28" s="20">
        <f t="shared" si="18"/>
        <v>0</v>
      </c>
      <c r="BF28" s="20">
        <f t="shared" si="18"/>
        <v>0</v>
      </c>
      <c r="BG28" s="20">
        <f t="shared" si="18"/>
        <v>0</v>
      </c>
      <c r="BH28" s="20">
        <f t="shared" si="18"/>
        <v>0</v>
      </c>
      <c r="BI28" s="20">
        <f t="shared" si="18"/>
        <v>0</v>
      </c>
      <c r="BJ28" s="20">
        <f t="shared" si="18"/>
        <v>0</v>
      </c>
      <c r="BK28" s="20">
        <f t="shared" si="18"/>
        <v>0</v>
      </c>
      <c r="BL28" s="20">
        <f t="shared" si="18"/>
        <v>0</v>
      </c>
      <c r="BM28" s="20">
        <f t="shared" si="18"/>
        <v>0</v>
      </c>
      <c r="BN28" s="20">
        <f t="shared" si="18"/>
        <v>0</v>
      </c>
      <c r="BO28" s="20">
        <f t="shared" si="18"/>
        <v>0</v>
      </c>
      <c r="BP28" s="20">
        <f t="shared" si="18"/>
        <v>0</v>
      </c>
      <c r="BQ28" s="20">
        <f t="shared" si="18"/>
        <v>4000000</v>
      </c>
      <c r="BR28" s="20">
        <f t="shared" si="19"/>
        <v>0</v>
      </c>
      <c r="BS28" s="20">
        <f t="shared" si="19"/>
        <v>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1">
        <f t="shared" si="25"/>
        <v>0</v>
      </c>
      <c r="BX28" s="20">
        <f t="shared" si="5"/>
        <v>0</v>
      </c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1">
        <f t="shared" si="6"/>
        <v>1</v>
      </c>
      <c r="CU28" s="20">
        <f t="shared" si="7"/>
        <v>10000000</v>
      </c>
      <c r="CV28" s="20">
        <f t="shared" si="20"/>
        <v>0</v>
      </c>
      <c r="CW28" s="20">
        <f t="shared" si="20"/>
        <v>6000000</v>
      </c>
      <c r="CX28" s="20">
        <f t="shared" si="20"/>
        <v>0</v>
      </c>
      <c r="CY28" s="20">
        <f t="shared" si="20"/>
        <v>0</v>
      </c>
      <c r="CZ28" s="20">
        <f t="shared" si="20"/>
        <v>0</v>
      </c>
      <c r="DA28" s="20">
        <f t="shared" si="20"/>
        <v>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4000000</v>
      </c>
      <c r="DL28" s="20">
        <f t="shared" si="21"/>
        <v>0</v>
      </c>
      <c r="DM28" s="20">
        <f t="shared" si="21"/>
        <v>0</v>
      </c>
      <c r="DN28" s="20">
        <f t="shared" si="21"/>
        <v>0</v>
      </c>
      <c r="DO28" s="20">
        <f t="shared" si="21"/>
        <v>0</v>
      </c>
      <c r="DP28" s="20">
        <f t="shared" si="21"/>
        <v>0</v>
      </c>
      <c r="DR28" s="25">
        <f t="shared" si="26"/>
        <v>10000000</v>
      </c>
      <c r="DS28" s="25">
        <f t="shared" si="15"/>
        <v>10000000</v>
      </c>
      <c r="DT28" s="25">
        <f t="shared" si="11"/>
        <v>10000000</v>
      </c>
    </row>
    <row r="29" spans="1:126" ht="33.75" customHeight="1" x14ac:dyDescent="0.3">
      <c r="A29" s="26"/>
      <c r="B29" s="224" t="s">
        <v>106</v>
      </c>
      <c r="C29" s="28" t="s">
        <v>107</v>
      </c>
      <c r="D29" s="27" t="s">
        <v>108</v>
      </c>
      <c r="E29" s="18">
        <v>510</v>
      </c>
      <c r="F29" s="19" t="s">
        <v>51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1">
        <f>+AD29/G29</f>
        <v>0</v>
      </c>
      <c r="AD29" s="20">
        <f t="shared" si="1"/>
        <v>0</v>
      </c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1">
        <f t="shared" si="14"/>
        <v>1</v>
      </c>
      <c r="BA29" s="20">
        <f t="shared" si="2"/>
        <v>4000000</v>
      </c>
      <c r="BB29" s="20">
        <f t="shared" si="18"/>
        <v>0</v>
      </c>
      <c r="BC29" s="20">
        <f t="shared" si="18"/>
        <v>4000000</v>
      </c>
      <c r="BD29" s="20">
        <f t="shared" si="18"/>
        <v>0</v>
      </c>
      <c r="BE29" s="20">
        <f t="shared" si="18"/>
        <v>0</v>
      </c>
      <c r="BF29" s="20">
        <f t="shared" si="18"/>
        <v>0</v>
      </c>
      <c r="BG29" s="20">
        <f t="shared" si="18"/>
        <v>0</v>
      </c>
      <c r="BH29" s="20">
        <f t="shared" si="18"/>
        <v>0</v>
      </c>
      <c r="BI29" s="20">
        <f t="shared" si="18"/>
        <v>0</v>
      </c>
      <c r="BJ29" s="20">
        <f t="shared" si="18"/>
        <v>0</v>
      </c>
      <c r="BK29" s="20">
        <f t="shared" si="18"/>
        <v>0</v>
      </c>
      <c r="BL29" s="20">
        <f t="shared" si="18"/>
        <v>0</v>
      </c>
      <c r="BM29" s="20">
        <f t="shared" si="18"/>
        <v>0</v>
      </c>
      <c r="BN29" s="20">
        <f t="shared" si="18"/>
        <v>0</v>
      </c>
      <c r="BO29" s="20">
        <f t="shared" si="18"/>
        <v>0</v>
      </c>
      <c r="BP29" s="20">
        <f t="shared" si="18"/>
        <v>0</v>
      </c>
      <c r="BQ29" s="20">
        <f t="shared" si="18"/>
        <v>0</v>
      </c>
      <c r="BR29" s="20">
        <f t="shared" si="19"/>
        <v>0</v>
      </c>
      <c r="BS29" s="20">
        <f t="shared" si="19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1">
        <f t="shared" si="25"/>
        <v>0</v>
      </c>
      <c r="BX29" s="20">
        <f t="shared" si="5"/>
        <v>0</v>
      </c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1">
        <f t="shared" si="6"/>
        <v>1</v>
      </c>
      <c r="CU29" s="20">
        <f t="shared" si="7"/>
        <v>4000000</v>
      </c>
      <c r="CV29" s="20">
        <f t="shared" si="20"/>
        <v>0</v>
      </c>
      <c r="CW29" s="20">
        <f t="shared" si="20"/>
        <v>4000000</v>
      </c>
      <c r="CX29" s="20">
        <f t="shared" si="20"/>
        <v>0</v>
      </c>
      <c r="CY29" s="20">
        <f t="shared" si="20"/>
        <v>0</v>
      </c>
      <c r="CZ29" s="20">
        <f t="shared" si="20"/>
        <v>0</v>
      </c>
      <c r="DA29" s="20">
        <f t="shared" si="20"/>
        <v>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1"/>
        <v>0</v>
      </c>
      <c r="DM29" s="20">
        <f t="shared" si="21"/>
        <v>0</v>
      </c>
      <c r="DN29" s="20">
        <f t="shared" si="21"/>
        <v>0</v>
      </c>
      <c r="DO29" s="20">
        <f t="shared" si="21"/>
        <v>0</v>
      </c>
      <c r="DP29" s="20">
        <f t="shared" si="21"/>
        <v>0</v>
      </c>
      <c r="DR29" s="25">
        <f>+G29</f>
        <v>4000000</v>
      </c>
      <c r="DS29" s="25">
        <f t="shared" si="15"/>
        <v>4000000</v>
      </c>
      <c r="DT29" s="25">
        <f t="shared" si="11"/>
        <v>4000000</v>
      </c>
      <c r="DU29" s="25"/>
    </row>
    <row r="30" spans="1:126" ht="29.25" customHeight="1" x14ac:dyDescent="0.3">
      <c r="A30" s="26"/>
      <c r="B30" s="224"/>
      <c r="C30" s="28" t="s">
        <v>109</v>
      </c>
      <c r="D30" s="27" t="s">
        <v>110</v>
      </c>
      <c r="E30" s="18">
        <v>510</v>
      </c>
      <c r="F30" s="19" t="s">
        <v>111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>
        <v>3200000</v>
      </c>
      <c r="AC30" s="21">
        <f>+AD30/G30</f>
        <v>0.97826086956521741</v>
      </c>
      <c r="AD30" s="20">
        <f t="shared" si="1"/>
        <v>76500000</v>
      </c>
      <c r="AE30" s="20"/>
      <c r="AF30" s="20">
        <f>+'[1]ENERO 2019'!$K$943</f>
        <v>75000000</v>
      </c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>
        <f>+'[1]ENERO 2019'!$AF$943</f>
        <v>1500000</v>
      </c>
      <c r="AZ30" s="21">
        <f t="shared" si="14"/>
        <v>2.1739130434782594E-2</v>
      </c>
      <c r="BA30" s="20">
        <f t="shared" si="2"/>
        <v>1700000</v>
      </c>
      <c r="BB30" s="20">
        <f t="shared" si="18"/>
        <v>0</v>
      </c>
      <c r="BC30" s="20">
        <f t="shared" si="18"/>
        <v>0</v>
      </c>
      <c r="BD30" s="20">
        <f t="shared" si="18"/>
        <v>0</v>
      </c>
      <c r="BE30" s="20">
        <f t="shared" si="18"/>
        <v>0</v>
      </c>
      <c r="BF30" s="20">
        <f t="shared" si="18"/>
        <v>0</v>
      </c>
      <c r="BG30" s="20">
        <f t="shared" si="18"/>
        <v>0</v>
      </c>
      <c r="BH30" s="20">
        <f t="shared" si="18"/>
        <v>0</v>
      </c>
      <c r="BI30" s="20">
        <f t="shared" si="18"/>
        <v>0</v>
      </c>
      <c r="BJ30" s="20">
        <f t="shared" si="18"/>
        <v>0</v>
      </c>
      <c r="BK30" s="20">
        <f t="shared" si="18"/>
        <v>0</v>
      </c>
      <c r="BL30" s="20">
        <f t="shared" si="18"/>
        <v>0</v>
      </c>
      <c r="BM30" s="20">
        <f t="shared" si="18"/>
        <v>0</v>
      </c>
      <c r="BN30" s="20">
        <f t="shared" si="18"/>
        <v>0</v>
      </c>
      <c r="BO30" s="20">
        <f t="shared" si="18"/>
        <v>0</v>
      </c>
      <c r="BP30" s="20">
        <f t="shared" si="18"/>
        <v>0</v>
      </c>
      <c r="BQ30" s="20">
        <f t="shared" si="18"/>
        <v>0</v>
      </c>
      <c r="BR30" s="20">
        <f t="shared" si="19"/>
        <v>0</v>
      </c>
      <c r="BS30" s="20">
        <f t="shared" si="19"/>
        <v>0</v>
      </c>
      <c r="BT30" s="20">
        <f t="shared" si="19"/>
        <v>0</v>
      </c>
      <c r="BU30" s="20">
        <f t="shared" si="19"/>
        <v>0</v>
      </c>
      <c r="BV30" s="20">
        <f t="shared" si="19"/>
        <v>1700000</v>
      </c>
      <c r="BW30" s="21">
        <f t="shared" si="25"/>
        <v>0.12707662404092071</v>
      </c>
      <c r="BX30" s="20">
        <f t="shared" si="5"/>
        <v>9937392</v>
      </c>
      <c r="BY30" s="20"/>
      <c r="BZ30" s="20">
        <f>+'[1]ENERO 2019'!$H$944</f>
        <v>9937392</v>
      </c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1">
        <f t="shared" si="6"/>
        <v>0.87292337595907932</v>
      </c>
      <c r="CU30" s="20">
        <f t="shared" si="7"/>
        <v>68262608</v>
      </c>
      <c r="CV30" s="20">
        <f t="shared" si="20"/>
        <v>0</v>
      </c>
      <c r="CW30" s="20">
        <f t="shared" si="20"/>
        <v>65062608</v>
      </c>
      <c r="CX30" s="20">
        <f t="shared" si="20"/>
        <v>0</v>
      </c>
      <c r="CY30" s="20">
        <f t="shared" si="20"/>
        <v>0</v>
      </c>
      <c r="CZ30" s="20">
        <f t="shared" si="20"/>
        <v>0</v>
      </c>
      <c r="DA30" s="20">
        <f t="shared" si="20"/>
        <v>0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1"/>
        <v>0</v>
      </c>
      <c r="DM30" s="20">
        <f t="shared" si="21"/>
        <v>0</v>
      </c>
      <c r="DN30" s="20">
        <f t="shared" si="21"/>
        <v>0</v>
      </c>
      <c r="DO30" s="20">
        <f t="shared" si="21"/>
        <v>0</v>
      </c>
      <c r="DP30" s="20">
        <f t="shared" si="21"/>
        <v>3200000</v>
      </c>
      <c r="DR30" s="25">
        <f>+G30</f>
        <v>78200000</v>
      </c>
      <c r="DS30" s="25">
        <f t="shared" si="15"/>
        <v>78200000</v>
      </c>
      <c r="DT30" s="25">
        <f t="shared" si="11"/>
        <v>78200000</v>
      </c>
    </row>
    <row r="31" spans="1:126" ht="36" customHeight="1" x14ac:dyDescent="0.3">
      <c r="A31" s="26"/>
      <c r="B31" s="221" t="s">
        <v>112</v>
      </c>
      <c r="C31" s="16" t="s">
        <v>113</v>
      </c>
      <c r="D31" s="17" t="s">
        <v>114</v>
      </c>
      <c r="E31" s="18">
        <v>510</v>
      </c>
      <c r="F31" s="19" t="s">
        <v>51</v>
      </c>
      <c r="G31" s="20">
        <f t="shared" si="12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1">
        <f t="shared" ref="AC31:AC72" si="28">+AD31/G31</f>
        <v>0</v>
      </c>
      <c r="AD31" s="20">
        <f t="shared" si="1"/>
        <v>0</v>
      </c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1">
        <f t="shared" si="14"/>
        <v>1</v>
      </c>
      <c r="BA31" s="20">
        <f t="shared" si="2"/>
        <v>12000000</v>
      </c>
      <c r="BB31" s="20">
        <f t="shared" si="18"/>
        <v>0</v>
      </c>
      <c r="BC31" s="20">
        <f t="shared" si="18"/>
        <v>12000000</v>
      </c>
      <c r="BD31" s="20">
        <f t="shared" si="18"/>
        <v>0</v>
      </c>
      <c r="BE31" s="20">
        <f t="shared" si="18"/>
        <v>0</v>
      </c>
      <c r="BF31" s="20">
        <f t="shared" si="18"/>
        <v>0</v>
      </c>
      <c r="BG31" s="20">
        <f t="shared" si="18"/>
        <v>0</v>
      </c>
      <c r="BH31" s="20">
        <f t="shared" si="18"/>
        <v>0</v>
      </c>
      <c r="BI31" s="20">
        <f t="shared" si="18"/>
        <v>0</v>
      </c>
      <c r="BJ31" s="20">
        <f t="shared" si="18"/>
        <v>0</v>
      </c>
      <c r="BK31" s="20">
        <f t="shared" si="18"/>
        <v>0</v>
      </c>
      <c r="BL31" s="20">
        <f t="shared" si="18"/>
        <v>0</v>
      </c>
      <c r="BM31" s="20">
        <f t="shared" si="18"/>
        <v>0</v>
      </c>
      <c r="BN31" s="20">
        <f t="shared" si="18"/>
        <v>0</v>
      </c>
      <c r="BO31" s="20">
        <f t="shared" si="18"/>
        <v>0</v>
      </c>
      <c r="BP31" s="20">
        <f t="shared" si="18"/>
        <v>0</v>
      </c>
      <c r="BQ31" s="20">
        <f t="shared" si="18"/>
        <v>0</v>
      </c>
      <c r="BR31" s="20">
        <f t="shared" si="19"/>
        <v>0</v>
      </c>
      <c r="BS31" s="20">
        <f t="shared" si="19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1">
        <f t="shared" si="25"/>
        <v>0</v>
      </c>
      <c r="BX31" s="20">
        <f t="shared" si="5"/>
        <v>0</v>
      </c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1">
        <f t="shared" si="6"/>
        <v>1</v>
      </c>
      <c r="CU31" s="20">
        <f t="shared" si="7"/>
        <v>12000000</v>
      </c>
      <c r="CV31" s="20">
        <f t="shared" si="20"/>
        <v>0</v>
      </c>
      <c r="CW31" s="20">
        <f t="shared" si="20"/>
        <v>12000000</v>
      </c>
      <c r="CX31" s="20">
        <f t="shared" si="20"/>
        <v>0</v>
      </c>
      <c r="CY31" s="20">
        <f t="shared" si="20"/>
        <v>0</v>
      </c>
      <c r="CZ31" s="20">
        <f t="shared" si="20"/>
        <v>0</v>
      </c>
      <c r="DA31" s="20">
        <f t="shared" si="20"/>
        <v>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1"/>
        <v>0</v>
      </c>
      <c r="DM31" s="20">
        <f t="shared" si="21"/>
        <v>0</v>
      </c>
      <c r="DN31" s="20">
        <f t="shared" si="21"/>
        <v>0</v>
      </c>
      <c r="DO31" s="20">
        <f t="shared" si="21"/>
        <v>0</v>
      </c>
      <c r="DP31" s="20">
        <f t="shared" si="21"/>
        <v>0</v>
      </c>
      <c r="DR31" s="25">
        <f>+G31</f>
        <v>12000000</v>
      </c>
      <c r="DS31" s="25">
        <f>+AD31+BA31</f>
        <v>12000000</v>
      </c>
      <c r="DT31" s="25">
        <f t="shared" si="11"/>
        <v>12000000</v>
      </c>
    </row>
    <row r="32" spans="1:126" ht="53.25" customHeight="1" x14ac:dyDescent="0.3">
      <c r="A32" s="26"/>
      <c r="B32" s="222"/>
      <c r="C32" s="16" t="s">
        <v>115</v>
      </c>
      <c r="D32" s="17" t="s">
        <v>116</v>
      </c>
      <c r="E32" s="18">
        <v>510</v>
      </c>
      <c r="F32" s="19" t="s">
        <v>117</v>
      </c>
      <c r="G32" s="20">
        <f t="shared" si="12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>
        <v>34000000</v>
      </c>
      <c r="AC32" s="21">
        <f t="shared" si="28"/>
        <v>0.72276835593220334</v>
      </c>
      <c r="AD32" s="20">
        <f t="shared" ref="AD32:AD35" si="29">SUM(AE32:AY32)</f>
        <v>42643333</v>
      </c>
      <c r="AE32" s="20"/>
      <c r="AF32" s="20">
        <f>+'[1]ENERO 2019'!$K$970</f>
        <v>21643333</v>
      </c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>
        <f>+'[1]ENERO 2019'!$AF$970</f>
        <v>21000000</v>
      </c>
      <c r="AZ32" s="21">
        <f t="shared" si="14"/>
        <v>0.27723164406779666</v>
      </c>
      <c r="BA32" s="20">
        <f t="shared" si="2"/>
        <v>16356667</v>
      </c>
      <c r="BB32" s="20">
        <f t="shared" si="18"/>
        <v>0</v>
      </c>
      <c r="BC32" s="20">
        <f t="shared" si="18"/>
        <v>3356667</v>
      </c>
      <c r="BD32" s="20">
        <f t="shared" si="18"/>
        <v>0</v>
      </c>
      <c r="BE32" s="20">
        <f t="shared" si="18"/>
        <v>0</v>
      </c>
      <c r="BF32" s="20">
        <f t="shared" si="18"/>
        <v>0</v>
      </c>
      <c r="BG32" s="20">
        <f t="shared" si="18"/>
        <v>0</v>
      </c>
      <c r="BH32" s="20">
        <f t="shared" si="18"/>
        <v>0</v>
      </c>
      <c r="BI32" s="20">
        <f t="shared" si="18"/>
        <v>0</v>
      </c>
      <c r="BJ32" s="20">
        <f t="shared" si="18"/>
        <v>0</v>
      </c>
      <c r="BK32" s="20">
        <f t="shared" si="18"/>
        <v>0</v>
      </c>
      <c r="BL32" s="20">
        <f t="shared" si="18"/>
        <v>0</v>
      </c>
      <c r="BM32" s="20">
        <f t="shared" si="18"/>
        <v>0</v>
      </c>
      <c r="BN32" s="20">
        <f t="shared" si="18"/>
        <v>0</v>
      </c>
      <c r="BO32" s="20">
        <f t="shared" si="18"/>
        <v>0</v>
      </c>
      <c r="BP32" s="20">
        <f t="shared" si="18"/>
        <v>0</v>
      </c>
      <c r="BQ32" s="20">
        <f t="shared" si="18"/>
        <v>0</v>
      </c>
      <c r="BR32" s="20">
        <f t="shared" si="19"/>
        <v>0</v>
      </c>
      <c r="BS32" s="20">
        <f t="shared" si="19"/>
        <v>0</v>
      </c>
      <c r="BT32" s="20">
        <f t="shared" si="19"/>
        <v>0</v>
      </c>
      <c r="BU32" s="20">
        <f t="shared" si="19"/>
        <v>0</v>
      </c>
      <c r="BV32" s="20">
        <f t="shared" si="19"/>
        <v>13000000</v>
      </c>
      <c r="BW32" s="21">
        <f t="shared" si="25"/>
        <v>0.36440677966101692</v>
      </c>
      <c r="BX32" s="20">
        <f t="shared" si="5"/>
        <v>21500000</v>
      </c>
      <c r="BY32" s="20"/>
      <c r="BZ32" s="20">
        <f>+'[1]ENERO 2019'!$H$971</f>
        <v>21500000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1">
        <f t="shared" si="6"/>
        <v>0.63559322033898313</v>
      </c>
      <c r="CU32" s="20">
        <f t="shared" si="7"/>
        <v>37500000</v>
      </c>
      <c r="CV32" s="20">
        <f t="shared" si="20"/>
        <v>0</v>
      </c>
      <c r="CW32" s="20">
        <f t="shared" si="20"/>
        <v>3500000</v>
      </c>
      <c r="CX32" s="20">
        <f t="shared" si="20"/>
        <v>0</v>
      </c>
      <c r="CY32" s="20">
        <f t="shared" si="20"/>
        <v>0</v>
      </c>
      <c r="CZ32" s="20">
        <f t="shared" si="20"/>
        <v>0</v>
      </c>
      <c r="DA32" s="20">
        <f t="shared" si="20"/>
        <v>0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1"/>
        <v>0</v>
      </c>
      <c r="DM32" s="20">
        <f t="shared" si="21"/>
        <v>0</v>
      </c>
      <c r="DN32" s="20">
        <f t="shared" si="21"/>
        <v>0</v>
      </c>
      <c r="DO32" s="20">
        <f t="shared" si="21"/>
        <v>0</v>
      </c>
      <c r="DP32" s="20">
        <f t="shared" si="21"/>
        <v>34000000</v>
      </c>
      <c r="DR32" s="25">
        <f t="shared" ref="DR32:DR35" si="30">+G32</f>
        <v>59000000</v>
      </c>
      <c r="DS32" s="25">
        <f t="shared" ref="DS32:DS35" si="31">+AD32+BA32</f>
        <v>59000000</v>
      </c>
      <c r="DT32" s="25">
        <f t="shared" si="11"/>
        <v>59000000</v>
      </c>
    </row>
    <row r="33" spans="1:126" ht="93" customHeight="1" x14ac:dyDescent="0.3">
      <c r="A33" s="26"/>
      <c r="B33" s="225" t="s">
        <v>118</v>
      </c>
      <c r="C33" s="16" t="s">
        <v>119</v>
      </c>
      <c r="D33" s="17" t="s">
        <v>120</v>
      </c>
      <c r="E33" s="18">
        <v>211</v>
      </c>
      <c r="F33" s="19" t="s">
        <v>121</v>
      </c>
      <c r="G33" s="20">
        <f t="shared" si="12"/>
        <v>825530099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v>20000000</v>
      </c>
      <c r="P33" s="20"/>
      <c r="Q33" s="20">
        <v>40000000</v>
      </c>
      <c r="R33" s="20"/>
      <c r="S33" s="20"/>
      <c r="T33" s="20">
        <v>40000000</v>
      </c>
      <c r="U33" s="20"/>
      <c r="V33" s="20"/>
      <c r="W33" s="20"/>
      <c r="X33" s="20"/>
      <c r="Y33" s="20"/>
      <c r="Z33" s="20"/>
      <c r="AA33" s="20"/>
      <c r="AB33" s="20">
        <f>181433693</f>
        <v>181433693</v>
      </c>
      <c r="AC33" s="21">
        <f t="shared" si="28"/>
        <v>8.4794000951381419E-3</v>
      </c>
      <c r="AD33" s="20">
        <f t="shared" si="29"/>
        <v>7000000</v>
      </c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>
        <f>+'[1]ENERO 2019'!$AF$110</f>
        <v>7000000</v>
      </c>
      <c r="AZ33" s="21">
        <f t="shared" si="14"/>
        <v>0.99152059990486185</v>
      </c>
      <c r="BA33" s="20">
        <f t="shared" si="2"/>
        <v>818530099</v>
      </c>
      <c r="BB33" s="20">
        <f t="shared" si="18"/>
        <v>0</v>
      </c>
      <c r="BC33" s="20">
        <f t="shared" si="18"/>
        <v>0</v>
      </c>
      <c r="BD33" s="20">
        <f t="shared" si="18"/>
        <v>0</v>
      </c>
      <c r="BE33" s="20">
        <f t="shared" si="18"/>
        <v>0</v>
      </c>
      <c r="BF33" s="20">
        <f t="shared" si="18"/>
        <v>0</v>
      </c>
      <c r="BG33" s="20">
        <f t="shared" si="18"/>
        <v>244096406</v>
      </c>
      <c r="BH33" s="20">
        <f t="shared" si="18"/>
        <v>300000000</v>
      </c>
      <c r="BI33" s="20">
        <f t="shared" si="18"/>
        <v>20000000</v>
      </c>
      <c r="BJ33" s="20">
        <f t="shared" si="18"/>
        <v>0</v>
      </c>
      <c r="BK33" s="20">
        <f t="shared" si="18"/>
        <v>40000000</v>
      </c>
      <c r="BL33" s="20">
        <f t="shared" si="18"/>
        <v>0</v>
      </c>
      <c r="BM33" s="20">
        <f t="shared" si="18"/>
        <v>0</v>
      </c>
      <c r="BN33" s="20">
        <f t="shared" si="18"/>
        <v>40000000</v>
      </c>
      <c r="BO33" s="20">
        <f t="shared" si="18"/>
        <v>0</v>
      </c>
      <c r="BP33" s="20">
        <f t="shared" si="18"/>
        <v>0</v>
      </c>
      <c r="BQ33" s="20">
        <f t="shared" si="18"/>
        <v>0</v>
      </c>
      <c r="BR33" s="20">
        <f t="shared" si="19"/>
        <v>0</v>
      </c>
      <c r="BS33" s="20">
        <f t="shared" si="19"/>
        <v>0</v>
      </c>
      <c r="BT33" s="20">
        <f t="shared" si="19"/>
        <v>0</v>
      </c>
      <c r="BU33" s="20">
        <f t="shared" si="19"/>
        <v>0</v>
      </c>
      <c r="BV33" s="20">
        <f t="shared" si="19"/>
        <v>174433693</v>
      </c>
      <c r="BW33" s="21">
        <f t="shared" si="25"/>
        <v>0</v>
      </c>
      <c r="BX33" s="20">
        <f t="shared" si="5"/>
        <v>0</v>
      </c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1">
        <f t="shared" si="6"/>
        <v>1</v>
      </c>
      <c r="CU33" s="20">
        <f t="shared" si="7"/>
        <v>825530099</v>
      </c>
      <c r="CV33" s="20">
        <f t="shared" si="20"/>
        <v>0</v>
      </c>
      <c r="CW33" s="20">
        <f t="shared" si="20"/>
        <v>0</v>
      </c>
      <c r="CX33" s="20">
        <f t="shared" si="20"/>
        <v>0</v>
      </c>
      <c r="CY33" s="20">
        <f t="shared" si="20"/>
        <v>0</v>
      </c>
      <c r="CZ33" s="20">
        <f t="shared" si="20"/>
        <v>0</v>
      </c>
      <c r="DA33" s="20">
        <f t="shared" si="20"/>
        <v>244096406</v>
      </c>
      <c r="DB33" s="20">
        <f t="shared" si="20"/>
        <v>300000000</v>
      </c>
      <c r="DC33" s="20">
        <f t="shared" si="20"/>
        <v>20000000</v>
      </c>
      <c r="DD33" s="20">
        <f t="shared" si="20"/>
        <v>0</v>
      </c>
      <c r="DE33" s="20">
        <f t="shared" si="20"/>
        <v>40000000</v>
      </c>
      <c r="DF33" s="20">
        <f t="shared" si="20"/>
        <v>0</v>
      </c>
      <c r="DG33" s="20">
        <f t="shared" si="20"/>
        <v>0</v>
      </c>
      <c r="DH33" s="20">
        <f t="shared" si="20"/>
        <v>40000000</v>
      </c>
      <c r="DI33" s="20">
        <f t="shared" si="20"/>
        <v>0</v>
      </c>
      <c r="DJ33" s="20">
        <f t="shared" si="20"/>
        <v>0</v>
      </c>
      <c r="DK33" s="20">
        <f t="shared" si="20"/>
        <v>0</v>
      </c>
      <c r="DL33" s="20">
        <f t="shared" si="21"/>
        <v>0</v>
      </c>
      <c r="DM33" s="20">
        <f t="shared" si="21"/>
        <v>0</v>
      </c>
      <c r="DN33" s="20">
        <f t="shared" si="21"/>
        <v>0</v>
      </c>
      <c r="DO33" s="20">
        <f t="shared" si="21"/>
        <v>0</v>
      </c>
      <c r="DP33" s="20">
        <f t="shared" si="21"/>
        <v>181433693</v>
      </c>
      <c r="DR33" s="25">
        <f t="shared" si="30"/>
        <v>825530099</v>
      </c>
      <c r="DS33" s="25">
        <f t="shared" si="31"/>
        <v>825530099</v>
      </c>
      <c r="DT33" s="25">
        <f t="shared" si="11"/>
        <v>825530099</v>
      </c>
    </row>
    <row r="34" spans="1:126" ht="60" customHeight="1" x14ac:dyDescent="0.3">
      <c r="A34" s="26"/>
      <c r="B34" s="225"/>
      <c r="C34" s="16" t="s">
        <v>122</v>
      </c>
      <c r="D34" s="17" t="s">
        <v>123</v>
      </c>
      <c r="E34" s="18">
        <v>510</v>
      </c>
      <c r="F34" s="19" t="s">
        <v>51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1">
        <f t="shared" si="28"/>
        <v>0</v>
      </c>
      <c r="AD34" s="20">
        <f t="shared" si="29"/>
        <v>0</v>
      </c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1">
        <f t="shared" si="14"/>
        <v>1</v>
      </c>
      <c r="BA34" s="20">
        <f t="shared" si="2"/>
        <v>5000000</v>
      </c>
      <c r="BB34" s="20">
        <f t="shared" si="18"/>
        <v>0</v>
      </c>
      <c r="BC34" s="20">
        <f t="shared" si="18"/>
        <v>0</v>
      </c>
      <c r="BD34" s="20">
        <f t="shared" si="18"/>
        <v>0</v>
      </c>
      <c r="BE34" s="20">
        <f t="shared" si="18"/>
        <v>0</v>
      </c>
      <c r="BF34" s="20">
        <f t="shared" si="18"/>
        <v>0</v>
      </c>
      <c r="BG34" s="20">
        <f t="shared" si="18"/>
        <v>0</v>
      </c>
      <c r="BH34" s="20">
        <f t="shared" si="18"/>
        <v>0</v>
      </c>
      <c r="BI34" s="20">
        <f t="shared" si="18"/>
        <v>0</v>
      </c>
      <c r="BJ34" s="20">
        <f t="shared" si="18"/>
        <v>0</v>
      </c>
      <c r="BK34" s="20">
        <f t="shared" si="18"/>
        <v>0</v>
      </c>
      <c r="BL34" s="20">
        <f t="shared" si="18"/>
        <v>0</v>
      </c>
      <c r="BM34" s="20">
        <f t="shared" si="18"/>
        <v>0</v>
      </c>
      <c r="BN34" s="20">
        <f t="shared" si="18"/>
        <v>0</v>
      </c>
      <c r="BO34" s="20">
        <f t="shared" si="18"/>
        <v>0</v>
      </c>
      <c r="BP34" s="20">
        <f t="shared" si="18"/>
        <v>0</v>
      </c>
      <c r="BQ34" s="20">
        <f t="shared" si="18"/>
        <v>5000000</v>
      </c>
      <c r="BR34" s="20">
        <f t="shared" si="19"/>
        <v>0</v>
      </c>
      <c r="BS34" s="20">
        <f t="shared" si="19"/>
        <v>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1">
        <f t="shared" si="25"/>
        <v>0</v>
      </c>
      <c r="BX34" s="20">
        <f t="shared" si="5"/>
        <v>0</v>
      </c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1">
        <f t="shared" si="6"/>
        <v>1</v>
      </c>
      <c r="CU34" s="20">
        <f t="shared" si="7"/>
        <v>5000000</v>
      </c>
      <c r="CV34" s="20">
        <f t="shared" si="20"/>
        <v>0</v>
      </c>
      <c r="CW34" s="20">
        <f t="shared" si="20"/>
        <v>0</v>
      </c>
      <c r="CX34" s="20">
        <f t="shared" si="20"/>
        <v>0</v>
      </c>
      <c r="CY34" s="20">
        <f t="shared" si="20"/>
        <v>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5000000</v>
      </c>
      <c r="DL34" s="20">
        <f t="shared" si="21"/>
        <v>0</v>
      </c>
      <c r="DM34" s="20">
        <f t="shared" si="21"/>
        <v>0</v>
      </c>
      <c r="DN34" s="20">
        <f t="shared" si="21"/>
        <v>0</v>
      </c>
      <c r="DO34" s="20">
        <f t="shared" si="21"/>
        <v>0</v>
      </c>
      <c r="DP34" s="20">
        <f t="shared" si="21"/>
        <v>0</v>
      </c>
      <c r="DR34" s="25">
        <f t="shared" si="30"/>
        <v>5000000</v>
      </c>
      <c r="DS34" s="25">
        <f t="shared" si="31"/>
        <v>5000000</v>
      </c>
      <c r="DT34" s="25">
        <f t="shared" si="11"/>
        <v>5000000</v>
      </c>
    </row>
    <row r="35" spans="1:126" ht="36.75" customHeight="1" x14ac:dyDescent="0.3">
      <c r="A35" s="26"/>
      <c r="B35" s="225"/>
      <c r="C35" s="16" t="s">
        <v>124</v>
      </c>
      <c r="D35" s="17" t="s">
        <v>125</v>
      </c>
      <c r="E35" s="18">
        <v>510</v>
      </c>
      <c r="F35" s="19" t="s">
        <v>51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1">
        <f t="shared" si="28"/>
        <v>0</v>
      </c>
      <c r="AD35" s="20">
        <f t="shared" si="29"/>
        <v>0</v>
      </c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1">
        <f t="shared" si="14"/>
        <v>1</v>
      </c>
      <c r="BA35" s="20">
        <f t="shared" si="2"/>
        <v>5000000</v>
      </c>
      <c r="BB35" s="20">
        <f t="shared" si="18"/>
        <v>0</v>
      </c>
      <c r="BC35" s="20">
        <f t="shared" si="18"/>
        <v>0</v>
      </c>
      <c r="BD35" s="20">
        <f t="shared" si="18"/>
        <v>0</v>
      </c>
      <c r="BE35" s="20">
        <f t="shared" si="18"/>
        <v>0</v>
      </c>
      <c r="BF35" s="20">
        <f t="shared" si="18"/>
        <v>0</v>
      </c>
      <c r="BG35" s="20">
        <f t="shared" si="18"/>
        <v>0</v>
      </c>
      <c r="BH35" s="20">
        <f t="shared" si="18"/>
        <v>0</v>
      </c>
      <c r="BI35" s="20">
        <f t="shared" si="18"/>
        <v>0</v>
      </c>
      <c r="BJ35" s="20">
        <f t="shared" si="18"/>
        <v>0</v>
      </c>
      <c r="BK35" s="20">
        <f t="shared" si="18"/>
        <v>0</v>
      </c>
      <c r="BL35" s="20">
        <f t="shared" si="18"/>
        <v>0</v>
      </c>
      <c r="BM35" s="20">
        <f t="shared" si="18"/>
        <v>0</v>
      </c>
      <c r="BN35" s="20">
        <f t="shared" si="18"/>
        <v>0</v>
      </c>
      <c r="BO35" s="20">
        <f t="shared" si="18"/>
        <v>0</v>
      </c>
      <c r="BP35" s="20">
        <f t="shared" si="18"/>
        <v>0</v>
      </c>
      <c r="BQ35" s="20">
        <f t="shared" ref="BQ35" si="32">W35-AT35</f>
        <v>5000000</v>
      </c>
      <c r="BR35" s="20">
        <f t="shared" si="19"/>
        <v>0</v>
      </c>
      <c r="BS35" s="20">
        <f t="shared" si="19"/>
        <v>0</v>
      </c>
      <c r="BT35" s="20">
        <f t="shared" si="19"/>
        <v>0</v>
      </c>
      <c r="BU35" s="20">
        <f t="shared" si="19"/>
        <v>0</v>
      </c>
      <c r="BV35" s="20">
        <f t="shared" si="19"/>
        <v>0</v>
      </c>
      <c r="BW35" s="21">
        <f t="shared" si="25"/>
        <v>0</v>
      </c>
      <c r="BX35" s="20">
        <f t="shared" si="5"/>
        <v>0</v>
      </c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1">
        <f t="shared" si="6"/>
        <v>1</v>
      </c>
      <c r="CU35" s="20">
        <f t="shared" si="7"/>
        <v>5000000</v>
      </c>
      <c r="CV35" s="20">
        <f t="shared" si="20"/>
        <v>0</v>
      </c>
      <c r="CW35" s="20">
        <f t="shared" si="20"/>
        <v>0</v>
      </c>
      <c r="CX35" s="20">
        <f t="shared" si="20"/>
        <v>0</v>
      </c>
      <c r="CY35" s="20">
        <f t="shared" si="20"/>
        <v>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5000000</v>
      </c>
      <c r="DL35" s="20">
        <f t="shared" si="21"/>
        <v>0</v>
      </c>
      <c r="DM35" s="20">
        <f t="shared" si="21"/>
        <v>0</v>
      </c>
      <c r="DN35" s="20">
        <f t="shared" si="21"/>
        <v>0</v>
      </c>
      <c r="DO35" s="20">
        <f t="shared" si="21"/>
        <v>0</v>
      </c>
      <c r="DP35" s="20">
        <f t="shared" si="21"/>
        <v>0</v>
      </c>
      <c r="DR35" s="25">
        <f t="shared" si="30"/>
        <v>5000000</v>
      </c>
      <c r="DS35" s="25">
        <f t="shared" si="31"/>
        <v>5000000</v>
      </c>
      <c r="DT35" s="25">
        <f t="shared" si="11"/>
        <v>5000000</v>
      </c>
    </row>
    <row r="36" spans="1:126" ht="59.25" customHeight="1" x14ac:dyDescent="0.3">
      <c r="A36" s="33"/>
      <c r="B36" s="226"/>
      <c r="C36" s="16" t="s">
        <v>126</v>
      </c>
      <c r="D36" s="17" t="s">
        <v>127</v>
      </c>
      <c r="E36" s="18">
        <v>510</v>
      </c>
      <c r="F36" s="19" t="s">
        <v>51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1">
        <f t="shared" si="28"/>
        <v>0</v>
      </c>
      <c r="AD36" s="20">
        <f t="shared" si="1"/>
        <v>0</v>
      </c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1">
        <f t="shared" si="14"/>
        <v>1</v>
      </c>
      <c r="BA36" s="20">
        <f t="shared" si="2"/>
        <v>5000000</v>
      </c>
      <c r="BB36" s="20">
        <f t="shared" ref="BB36:BQ36" si="33">H36-AE36</f>
        <v>0</v>
      </c>
      <c r="BC36" s="20">
        <f t="shared" si="33"/>
        <v>0</v>
      </c>
      <c r="BD36" s="20">
        <f t="shared" si="33"/>
        <v>0</v>
      </c>
      <c r="BE36" s="20">
        <f t="shared" si="33"/>
        <v>0</v>
      </c>
      <c r="BF36" s="20">
        <f t="shared" si="33"/>
        <v>0</v>
      </c>
      <c r="BG36" s="20">
        <f t="shared" si="33"/>
        <v>0</v>
      </c>
      <c r="BH36" s="20">
        <f t="shared" si="33"/>
        <v>0</v>
      </c>
      <c r="BI36" s="20">
        <f t="shared" si="33"/>
        <v>0</v>
      </c>
      <c r="BJ36" s="20">
        <f t="shared" si="33"/>
        <v>0</v>
      </c>
      <c r="BK36" s="20">
        <f t="shared" si="33"/>
        <v>0</v>
      </c>
      <c r="BL36" s="20">
        <f t="shared" si="33"/>
        <v>0</v>
      </c>
      <c r="BM36" s="20">
        <f t="shared" si="33"/>
        <v>0</v>
      </c>
      <c r="BN36" s="20">
        <f t="shared" si="33"/>
        <v>0</v>
      </c>
      <c r="BO36" s="20">
        <f t="shared" si="33"/>
        <v>0</v>
      </c>
      <c r="BP36" s="20">
        <f t="shared" si="33"/>
        <v>0</v>
      </c>
      <c r="BQ36" s="20">
        <f t="shared" si="33"/>
        <v>5000000</v>
      </c>
      <c r="BR36" s="20">
        <f t="shared" si="19"/>
        <v>0</v>
      </c>
      <c r="BS36" s="20">
        <f t="shared" si="19"/>
        <v>0</v>
      </c>
      <c r="BT36" s="20">
        <f t="shared" si="19"/>
        <v>0</v>
      </c>
      <c r="BU36" s="20">
        <f t="shared" si="19"/>
        <v>0</v>
      </c>
      <c r="BV36" s="20">
        <f t="shared" si="19"/>
        <v>0</v>
      </c>
      <c r="BW36" s="21">
        <f t="shared" si="25"/>
        <v>0</v>
      </c>
      <c r="BX36" s="20">
        <f t="shared" si="5"/>
        <v>0</v>
      </c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1">
        <f t="shared" si="6"/>
        <v>1</v>
      </c>
      <c r="CU36" s="20">
        <f t="shared" si="7"/>
        <v>5000000</v>
      </c>
      <c r="CV36" s="20">
        <f t="shared" ref="CV36:DK36" si="34">H36-BY36</f>
        <v>0</v>
      </c>
      <c r="CW36" s="20">
        <f t="shared" si="34"/>
        <v>0</v>
      </c>
      <c r="CX36" s="20">
        <f t="shared" si="34"/>
        <v>0</v>
      </c>
      <c r="CY36" s="20">
        <f t="shared" si="34"/>
        <v>0</v>
      </c>
      <c r="CZ36" s="20">
        <f t="shared" si="34"/>
        <v>0</v>
      </c>
      <c r="DA36" s="20">
        <f t="shared" si="34"/>
        <v>0</v>
      </c>
      <c r="DB36" s="20">
        <f t="shared" si="34"/>
        <v>0</v>
      </c>
      <c r="DC36" s="20">
        <f t="shared" si="34"/>
        <v>0</v>
      </c>
      <c r="DD36" s="20">
        <f t="shared" si="34"/>
        <v>0</v>
      </c>
      <c r="DE36" s="20">
        <f t="shared" si="34"/>
        <v>0</v>
      </c>
      <c r="DF36" s="20">
        <f t="shared" si="34"/>
        <v>0</v>
      </c>
      <c r="DG36" s="20">
        <f t="shared" si="34"/>
        <v>0</v>
      </c>
      <c r="DH36" s="20">
        <f t="shared" si="34"/>
        <v>0</v>
      </c>
      <c r="DI36" s="20">
        <f t="shared" si="34"/>
        <v>0</v>
      </c>
      <c r="DJ36" s="20">
        <f t="shared" si="34"/>
        <v>0</v>
      </c>
      <c r="DK36" s="20">
        <f t="shared" si="34"/>
        <v>5000000</v>
      </c>
      <c r="DL36" s="20">
        <f t="shared" si="21"/>
        <v>0</v>
      </c>
      <c r="DM36" s="20">
        <f t="shared" si="21"/>
        <v>0</v>
      </c>
      <c r="DN36" s="20">
        <f t="shared" si="21"/>
        <v>0</v>
      </c>
      <c r="DO36" s="20">
        <f t="shared" si="21"/>
        <v>0</v>
      </c>
      <c r="DP36" s="20">
        <f t="shared" si="21"/>
        <v>0</v>
      </c>
      <c r="DR36" s="25">
        <f>+G36</f>
        <v>5000000</v>
      </c>
      <c r="DS36" s="25">
        <f>+AD36+BA36</f>
        <v>5000000</v>
      </c>
      <c r="DT36" s="25">
        <f t="shared" si="11"/>
        <v>5000000</v>
      </c>
    </row>
    <row r="37" spans="1:126" s="39" customFormat="1" ht="17.25" customHeight="1" thickBot="1" x14ac:dyDescent="0.35">
      <c r="A37" s="34"/>
      <c r="B37" s="227" t="s">
        <v>128</v>
      </c>
      <c r="C37" s="228"/>
      <c r="D37" s="228"/>
      <c r="E37" s="229"/>
      <c r="F37" s="35"/>
      <c r="G37" s="36">
        <f>SUM(G4:G36)</f>
        <v>2646030099</v>
      </c>
      <c r="H37" s="36">
        <f t="shared" ref="H37:AB37" si="35">SUM(H4:H36)</f>
        <v>0</v>
      </c>
      <c r="I37" s="36">
        <f t="shared" si="35"/>
        <v>1141800000</v>
      </c>
      <c r="J37" s="36">
        <f t="shared" si="35"/>
        <v>0</v>
      </c>
      <c r="K37" s="36">
        <f t="shared" si="35"/>
        <v>0</v>
      </c>
      <c r="L37" s="36">
        <f t="shared" si="35"/>
        <v>0</v>
      </c>
      <c r="M37" s="36">
        <f t="shared" si="35"/>
        <v>244096406</v>
      </c>
      <c r="N37" s="36">
        <f t="shared" si="35"/>
        <v>300000000</v>
      </c>
      <c r="O37" s="36">
        <f t="shared" si="35"/>
        <v>20000000</v>
      </c>
      <c r="P37" s="36">
        <f t="shared" si="35"/>
        <v>0</v>
      </c>
      <c r="Q37" s="36">
        <f t="shared" si="35"/>
        <v>40000000</v>
      </c>
      <c r="R37" s="36">
        <f t="shared" si="35"/>
        <v>0</v>
      </c>
      <c r="S37" s="36">
        <f t="shared" si="35"/>
        <v>0</v>
      </c>
      <c r="T37" s="36">
        <f t="shared" si="35"/>
        <v>40000000</v>
      </c>
      <c r="U37" s="36">
        <f t="shared" si="35"/>
        <v>0</v>
      </c>
      <c r="V37" s="36">
        <f t="shared" si="35"/>
        <v>0</v>
      </c>
      <c r="W37" s="36">
        <f t="shared" si="35"/>
        <v>312000000</v>
      </c>
      <c r="X37" s="36">
        <f t="shared" si="35"/>
        <v>0</v>
      </c>
      <c r="Y37" s="36">
        <f t="shared" si="35"/>
        <v>0</v>
      </c>
      <c r="Z37" s="36">
        <f t="shared" si="35"/>
        <v>0</v>
      </c>
      <c r="AA37" s="36">
        <f t="shared" si="35"/>
        <v>0</v>
      </c>
      <c r="AB37" s="36">
        <f t="shared" si="35"/>
        <v>548133693</v>
      </c>
      <c r="AC37" s="37">
        <f t="shared" si="28"/>
        <v>0.22494201945206219</v>
      </c>
      <c r="AD37" s="38">
        <f t="shared" ref="AD37:AY37" si="36">SUM(AD4:AD36)</f>
        <v>595203354</v>
      </c>
      <c r="AE37" s="38">
        <f t="shared" si="36"/>
        <v>0</v>
      </c>
      <c r="AF37" s="38">
        <f t="shared" si="36"/>
        <v>438910010</v>
      </c>
      <c r="AG37" s="38">
        <f t="shared" si="36"/>
        <v>0</v>
      </c>
      <c r="AH37" s="38">
        <f t="shared" si="36"/>
        <v>0</v>
      </c>
      <c r="AI37" s="38">
        <f t="shared" si="36"/>
        <v>0</v>
      </c>
      <c r="AJ37" s="38">
        <f t="shared" si="36"/>
        <v>0</v>
      </c>
      <c r="AK37" s="38">
        <f t="shared" si="36"/>
        <v>0</v>
      </c>
      <c r="AL37" s="38">
        <f t="shared" si="36"/>
        <v>0</v>
      </c>
      <c r="AM37" s="38">
        <f t="shared" si="36"/>
        <v>0</v>
      </c>
      <c r="AN37" s="38">
        <f t="shared" si="36"/>
        <v>0</v>
      </c>
      <c r="AO37" s="38">
        <f t="shared" si="36"/>
        <v>0</v>
      </c>
      <c r="AP37" s="38">
        <f t="shared" si="36"/>
        <v>0</v>
      </c>
      <c r="AQ37" s="38">
        <f t="shared" si="36"/>
        <v>0</v>
      </c>
      <c r="AR37" s="38">
        <f t="shared" si="36"/>
        <v>0</v>
      </c>
      <c r="AS37" s="38">
        <f t="shared" si="36"/>
        <v>0</v>
      </c>
      <c r="AT37" s="38">
        <f t="shared" si="36"/>
        <v>44293344</v>
      </c>
      <c r="AU37" s="38">
        <f t="shared" si="36"/>
        <v>0</v>
      </c>
      <c r="AV37" s="38">
        <f t="shared" si="36"/>
        <v>0</v>
      </c>
      <c r="AW37" s="38">
        <f t="shared" si="36"/>
        <v>0</v>
      </c>
      <c r="AX37" s="38">
        <f t="shared" si="36"/>
        <v>0</v>
      </c>
      <c r="AY37" s="38">
        <f t="shared" si="36"/>
        <v>112000000</v>
      </c>
      <c r="AZ37" s="37">
        <f t="shared" si="14"/>
        <v>0.77505798054793784</v>
      </c>
      <c r="BA37" s="38">
        <f t="shared" ref="BA37:BV37" si="37">SUM(BA4:BA36)</f>
        <v>2050826745</v>
      </c>
      <c r="BB37" s="38">
        <f t="shared" si="37"/>
        <v>0</v>
      </c>
      <c r="BC37" s="38">
        <f t="shared" si="37"/>
        <v>702889990</v>
      </c>
      <c r="BD37" s="38">
        <f t="shared" si="37"/>
        <v>0</v>
      </c>
      <c r="BE37" s="38">
        <f t="shared" si="37"/>
        <v>0</v>
      </c>
      <c r="BF37" s="38">
        <f t="shared" si="37"/>
        <v>0</v>
      </c>
      <c r="BG37" s="38">
        <f t="shared" si="37"/>
        <v>244096406</v>
      </c>
      <c r="BH37" s="38">
        <f t="shared" si="37"/>
        <v>300000000</v>
      </c>
      <c r="BI37" s="38">
        <f t="shared" si="37"/>
        <v>20000000</v>
      </c>
      <c r="BJ37" s="38">
        <f t="shared" si="37"/>
        <v>0</v>
      </c>
      <c r="BK37" s="38">
        <f t="shared" si="37"/>
        <v>40000000</v>
      </c>
      <c r="BL37" s="38">
        <f t="shared" si="37"/>
        <v>0</v>
      </c>
      <c r="BM37" s="38">
        <f t="shared" si="37"/>
        <v>0</v>
      </c>
      <c r="BN37" s="38">
        <f t="shared" si="37"/>
        <v>40000000</v>
      </c>
      <c r="BO37" s="38">
        <f t="shared" si="37"/>
        <v>0</v>
      </c>
      <c r="BP37" s="38">
        <f t="shared" si="37"/>
        <v>0</v>
      </c>
      <c r="BQ37" s="38">
        <f t="shared" si="37"/>
        <v>267706656</v>
      </c>
      <c r="BR37" s="38">
        <f t="shared" si="37"/>
        <v>0</v>
      </c>
      <c r="BS37" s="38">
        <f t="shared" si="37"/>
        <v>0</v>
      </c>
      <c r="BT37" s="38">
        <f t="shared" si="37"/>
        <v>0</v>
      </c>
      <c r="BU37" s="38">
        <f t="shared" si="37"/>
        <v>0</v>
      </c>
      <c r="BV37" s="38">
        <f t="shared" si="37"/>
        <v>436133693</v>
      </c>
      <c r="BW37" s="37">
        <f t="shared" si="25"/>
        <v>8.2687667492024247E-2</v>
      </c>
      <c r="BX37" s="38">
        <f t="shared" ref="BX37:CS37" si="38">SUM(BX4:BX36)</f>
        <v>218794057</v>
      </c>
      <c r="BY37" s="38">
        <f t="shared" si="38"/>
        <v>0</v>
      </c>
      <c r="BZ37" s="38">
        <f t="shared" si="38"/>
        <v>185664057</v>
      </c>
      <c r="CA37" s="38">
        <f t="shared" si="38"/>
        <v>0</v>
      </c>
      <c r="CB37" s="38">
        <f t="shared" si="38"/>
        <v>0</v>
      </c>
      <c r="CC37" s="38">
        <f t="shared" si="38"/>
        <v>0</v>
      </c>
      <c r="CD37" s="38">
        <f t="shared" si="38"/>
        <v>0</v>
      </c>
      <c r="CE37" s="38">
        <f t="shared" si="38"/>
        <v>0</v>
      </c>
      <c r="CF37" s="38">
        <f t="shared" si="38"/>
        <v>0</v>
      </c>
      <c r="CG37" s="38">
        <f t="shared" si="38"/>
        <v>0</v>
      </c>
      <c r="CH37" s="38">
        <f t="shared" si="38"/>
        <v>0</v>
      </c>
      <c r="CI37" s="38">
        <f t="shared" si="38"/>
        <v>0</v>
      </c>
      <c r="CJ37" s="38">
        <f t="shared" si="38"/>
        <v>0</v>
      </c>
      <c r="CK37" s="38">
        <f t="shared" si="38"/>
        <v>0</v>
      </c>
      <c r="CL37" s="38">
        <f t="shared" si="38"/>
        <v>0</v>
      </c>
      <c r="CM37" s="38">
        <f t="shared" si="38"/>
        <v>0</v>
      </c>
      <c r="CN37" s="38">
        <f t="shared" si="38"/>
        <v>22000000</v>
      </c>
      <c r="CO37" s="38">
        <f t="shared" si="38"/>
        <v>0</v>
      </c>
      <c r="CP37" s="38">
        <f t="shared" si="38"/>
        <v>0</v>
      </c>
      <c r="CQ37" s="38">
        <f t="shared" si="38"/>
        <v>0</v>
      </c>
      <c r="CR37" s="38">
        <f t="shared" si="38"/>
        <v>0</v>
      </c>
      <c r="CS37" s="38">
        <f t="shared" si="38"/>
        <v>11130000</v>
      </c>
      <c r="CT37" s="37">
        <f t="shared" si="6"/>
        <v>0.91731233250797573</v>
      </c>
      <c r="CU37" s="38">
        <f t="shared" ref="CU37:DP37" si="39">SUM(CU4:CU36)</f>
        <v>2427236042</v>
      </c>
      <c r="CV37" s="38">
        <f t="shared" si="39"/>
        <v>0</v>
      </c>
      <c r="CW37" s="38">
        <f t="shared" si="39"/>
        <v>956135943</v>
      </c>
      <c r="CX37" s="38">
        <f t="shared" si="39"/>
        <v>0</v>
      </c>
      <c r="CY37" s="38">
        <f t="shared" si="39"/>
        <v>0</v>
      </c>
      <c r="CZ37" s="38">
        <f t="shared" si="39"/>
        <v>0</v>
      </c>
      <c r="DA37" s="38">
        <f t="shared" si="39"/>
        <v>244096406</v>
      </c>
      <c r="DB37" s="38">
        <f t="shared" si="39"/>
        <v>300000000</v>
      </c>
      <c r="DC37" s="38">
        <f t="shared" si="39"/>
        <v>20000000</v>
      </c>
      <c r="DD37" s="38">
        <f t="shared" si="39"/>
        <v>0</v>
      </c>
      <c r="DE37" s="38">
        <f t="shared" si="39"/>
        <v>40000000</v>
      </c>
      <c r="DF37" s="38">
        <f t="shared" si="39"/>
        <v>0</v>
      </c>
      <c r="DG37" s="38">
        <f t="shared" si="39"/>
        <v>0</v>
      </c>
      <c r="DH37" s="38">
        <f t="shared" si="39"/>
        <v>40000000</v>
      </c>
      <c r="DI37" s="38">
        <f t="shared" si="39"/>
        <v>0</v>
      </c>
      <c r="DJ37" s="38">
        <f t="shared" si="39"/>
        <v>0</v>
      </c>
      <c r="DK37" s="38">
        <f t="shared" si="39"/>
        <v>290000000</v>
      </c>
      <c r="DL37" s="38">
        <f t="shared" si="39"/>
        <v>0</v>
      </c>
      <c r="DM37" s="38">
        <f t="shared" si="39"/>
        <v>0</v>
      </c>
      <c r="DN37" s="38">
        <f t="shared" si="39"/>
        <v>0</v>
      </c>
      <c r="DO37" s="38">
        <f t="shared" si="39"/>
        <v>0</v>
      </c>
      <c r="DP37" s="38">
        <f t="shared" si="39"/>
        <v>537003693</v>
      </c>
      <c r="DR37" s="25">
        <f t="shared" ref="DR37:DR72" si="40">+G37</f>
        <v>2646030099</v>
      </c>
      <c r="DS37" s="25">
        <f t="shared" ref="DS37:DS115" si="41">+AD37+BA37</f>
        <v>2646030099</v>
      </c>
      <c r="DT37" s="25">
        <f t="shared" si="11"/>
        <v>2646030099</v>
      </c>
      <c r="DV37" s="40"/>
    </row>
    <row r="38" spans="1:126" ht="36" customHeight="1" thickTop="1" x14ac:dyDescent="0.3">
      <c r="A38" s="15" t="s">
        <v>129</v>
      </c>
      <c r="B38" s="220" t="s">
        <v>130</v>
      </c>
      <c r="C38" s="16" t="s">
        <v>131</v>
      </c>
      <c r="D38" s="17" t="s">
        <v>132</v>
      </c>
      <c r="E38" s="18">
        <v>410</v>
      </c>
      <c r="F38" s="19" t="s">
        <v>133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30"/>
      <c r="P38" s="30"/>
      <c r="Q38" s="30"/>
      <c r="R38" s="24"/>
      <c r="S38" s="24"/>
      <c r="T38" s="24"/>
      <c r="U38" s="24"/>
      <c r="V38" s="30"/>
      <c r="W38" s="20"/>
      <c r="X38" s="30"/>
      <c r="Y38" s="30"/>
      <c r="Z38" s="30"/>
      <c r="AA38" s="30"/>
      <c r="AB38" s="30"/>
      <c r="AC38" s="41">
        <f t="shared" si="28"/>
        <v>0</v>
      </c>
      <c r="AD38" s="20">
        <f t="shared" ref="AD38:AD77" si="42">SUM(AE38:AY38)</f>
        <v>0</v>
      </c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41">
        <f t="shared" si="14"/>
        <v>1</v>
      </c>
      <c r="BA38" s="20">
        <f>SUM(BB38:BV38)</f>
        <v>105848404</v>
      </c>
      <c r="BB38" s="20">
        <f t="shared" ref="BB38:BQ54" si="43">H38-AE38</f>
        <v>0</v>
      </c>
      <c r="BC38" s="20">
        <f t="shared" si="43"/>
        <v>0</v>
      </c>
      <c r="BD38" s="20">
        <f t="shared" si="43"/>
        <v>0</v>
      </c>
      <c r="BE38" s="20">
        <f t="shared" si="43"/>
        <v>0</v>
      </c>
      <c r="BF38" s="20">
        <f t="shared" si="43"/>
        <v>0</v>
      </c>
      <c r="BG38" s="20">
        <f t="shared" si="43"/>
        <v>0</v>
      </c>
      <c r="BH38" s="20">
        <f t="shared" si="43"/>
        <v>105848404</v>
      </c>
      <c r="BI38" s="20">
        <f t="shared" si="43"/>
        <v>0</v>
      </c>
      <c r="BJ38" s="20">
        <f t="shared" si="43"/>
        <v>0</v>
      </c>
      <c r="BK38" s="20">
        <f t="shared" si="43"/>
        <v>0</v>
      </c>
      <c r="BL38" s="20">
        <f t="shared" si="43"/>
        <v>0</v>
      </c>
      <c r="BM38" s="20">
        <f t="shared" si="43"/>
        <v>0</v>
      </c>
      <c r="BN38" s="20">
        <f t="shared" si="43"/>
        <v>0</v>
      </c>
      <c r="BO38" s="20">
        <f t="shared" si="43"/>
        <v>0</v>
      </c>
      <c r="BP38" s="20">
        <f t="shared" si="43"/>
        <v>0</v>
      </c>
      <c r="BQ38" s="20">
        <f t="shared" si="43"/>
        <v>0</v>
      </c>
      <c r="BR38" s="20">
        <f t="shared" ref="BR38:BV77" si="44">X38-AU38</f>
        <v>0</v>
      </c>
      <c r="BS38" s="20">
        <f t="shared" si="44"/>
        <v>0</v>
      </c>
      <c r="BT38" s="20">
        <f t="shared" si="44"/>
        <v>0</v>
      </c>
      <c r="BU38" s="20">
        <f t="shared" si="44"/>
        <v>0</v>
      </c>
      <c r="BV38" s="20">
        <f t="shared" si="44"/>
        <v>0</v>
      </c>
      <c r="BW38" s="41">
        <f t="shared" si="25"/>
        <v>0</v>
      </c>
      <c r="BX38" s="42">
        <f t="shared" ref="BX38:BX74" si="45">SUM(BY38:CS38)</f>
        <v>0</v>
      </c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1">
        <f t="shared" si="6"/>
        <v>1</v>
      </c>
      <c r="CU38" s="20">
        <f>SUM(CV38:DP38)</f>
        <v>105848404</v>
      </c>
      <c r="CV38" s="20">
        <f t="shared" ref="CV38:DK54" si="46">H38-BY38</f>
        <v>0</v>
      </c>
      <c r="CW38" s="20">
        <f t="shared" si="46"/>
        <v>0</v>
      </c>
      <c r="CX38" s="20">
        <f t="shared" si="46"/>
        <v>0</v>
      </c>
      <c r="CY38" s="20">
        <f t="shared" si="46"/>
        <v>0</v>
      </c>
      <c r="CZ38" s="20">
        <f t="shared" si="46"/>
        <v>0</v>
      </c>
      <c r="DA38" s="20">
        <f t="shared" si="46"/>
        <v>0</v>
      </c>
      <c r="DB38" s="20">
        <f t="shared" si="46"/>
        <v>105848404</v>
      </c>
      <c r="DC38" s="20">
        <f t="shared" si="46"/>
        <v>0</v>
      </c>
      <c r="DD38" s="20">
        <f t="shared" si="46"/>
        <v>0</v>
      </c>
      <c r="DE38" s="20">
        <f t="shared" si="46"/>
        <v>0</v>
      </c>
      <c r="DF38" s="20">
        <f t="shared" si="46"/>
        <v>0</v>
      </c>
      <c r="DG38" s="20">
        <f t="shared" si="46"/>
        <v>0</v>
      </c>
      <c r="DH38" s="20">
        <f t="shared" si="46"/>
        <v>0</v>
      </c>
      <c r="DI38" s="20">
        <f t="shared" si="46"/>
        <v>0</v>
      </c>
      <c r="DJ38" s="20">
        <f t="shared" si="46"/>
        <v>0</v>
      </c>
      <c r="DK38" s="20">
        <f t="shared" si="46"/>
        <v>0</v>
      </c>
      <c r="DL38" s="20">
        <f t="shared" ref="DL38:DP77" si="47">X38-CO38</f>
        <v>0</v>
      </c>
      <c r="DM38" s="20">
        <f t="shared" si="47"/>
        <v>0</v>
      </c>
      <c r="DN38" s="20">
        <f t="shared" si="47"/>
        <v>0</v>
      </c>
      <c r="DO38" s="20">
        <f t="shared" si="47"/>
        <v>0</v>
      </c>
      <c r="DP38" s="20">
        <f t="shared" si="47"/>
        <v>0</v>
      </c>
      <c r="DR38" s="25">
        <f t="shared" si="40"/>
        <v>105848404</v>
      </c>
      <c r="DS38" s="25">
        <f t="shared" si="41"/>
        <v>105848404</v>
      </c>
      <c r="DT38" s="25">
        <f t="shared" si="11"/>
        <v>105848404</v>
      </c>
    </row>
    <row r="39" spans="1:126" ht="48" customHeight="1" x14ac:dyDescent="0.3">
      <c r="A39" s="26"/>
      <c r="B39" s="220"/>
      <c r="C39" s="16" t="s">
        <v>134</v>
      </c>
      <c r="D39" s="17" t="s">
        <v>135</v>
      </c>
      <c r="E39" s="18">
        <v>410</v>
      </c>
      <c r="F39" s="19" t="s">
        <v>133</v>
      </c>
      <c r="G39" s="20">
        <f t="shared" si="12"/>
        <v>200000000</v>
      </c>
      <c r="H39" s="20"/>
      <c r="I39" s="20"/>
      <c r="J39" s="20"/>
      <c r="K39" s="20"/>
      <c r="L39" s="20"/>
      <c r="M39" s="20"/>
      <c r="N39" s="20">
        <v>200000000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1">
        <f t="shared" si="28"/>
        <v>3.9199999999999999E-2</v>
      </c>
      <c r="AD39" s="20">
        <f t="shared" si="42"/>
        <v>7840000</v>
      </c>
      <c r="AE39" s="20"/>
      <c r="AF39" s="20"/>
      <c r="AG39" s="20"/>
      <c r="AH39" s="20"/>
      <c r="AI39" s="20"/>
      <c r="AJ39" s="20"/>
      <c r="AK39" s="20">
        <f>+'[1]ENERO 2019'!$P$365</f>
        <v>7840000</v>
      </c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1">
        <f t="shared" si="14"/>
        <v>0.96079999999999999</v>
      </c>
      <c r="BA39" s="20">
        <f t="shared" ref="BA39:BA77" si="48">SUM(BB39:BV39)</f>
        <v>192160000</v>
      </c>
      <c r="BB39" s="20">
        <f t="shared" si="43"/>
        <v>0</v>
      </c>
      <c r="BC39" s="20">
        <f t="shared" si="43"/>
        <v>0</v>
      </c>
      <c r="BD39" s="20">
        <f t="shared" si="43"/>
        <v>0</v>
      </c>
      <c r="BE39" s="20">
        <f t="shared" si="43"/>
        <v>0</v>
      </c>
      <c r="BF39" s="20">
        <f t="shared" si="43"/>
        <v>0</v>
      </c>
      <c r="BG39" s="20">
        <f t="shared" si="43"/>
        <v>0</v>
      </c>
      <c r="BH39" s="20">
        <f t="shared" si="43"/>
        <v>192160000</v>
      </c>
      <c r="BI39" s="20">
        <f t="shared" si="43"/>
        <v>0</v>
      </c>
      <c r="BJ39" s="20">
        <f t="shared" si="43"/>
        <v>0</v>
      </c>
      <c r="BK39" s="20">
        <f t="shared" si="43"/>
        <v>0</v>
      </c>
      <c r="BL39" s="20">
        <f t="shared" si="43"/>
        <v>0</v>
      </c>
      <c r="BM39" s="20">
        <f t="shared" si="43"/>
        <v>0</v>
      </c>
      <c r="BN39" s="20">
        <f t="shared" si="43"/>
        <v>0</v>
      </c>
      <c r="BO39" s="20">
        <f t="shared" si="43"/>
        <v>0</v>
      </c>
      <c r="BP39" s="20">
        <f t="shared" si="43"/>
        <v>0</v>
      </c>
      <c r="BQ39" s="20">
        <f t="shared" si="43"/>
        <v>0</v>
      </c>
      <c r="BR39" s="20">
        <f t="shared" si="44"/>
        <v>0</v>
      </c>
      <c r="BS39" s="20">
        <f t="shared" si="44"/>
        <v>0</v>
      </c>
      <c r="BT39" s="20">
        <f t="shared" si="44"/>
        <v>0</v>
      </c>
      <c r="BU39" s="20">
        <f t="shared" si="44"/>
        <v>0</v>
      </c>
      <c r="BV39" s="20">
        <f t="shared" si="44"/>
        <v>0</v>
      </c>
      <c r="BW39" s="21">
        <f t="shared" si="25"/>
        <v>3.8399999999999997E-2</v>
      </c>
      <c r="BX39" s="20">
        <f t="shared" si="45"/>
        <v>7680000</v>
      </c>
      <c r="BY39" s="20"/>
      <c r="BZ39" s="20"/>
      <c r="CA39" s="20"/>
      <c r="CB39" s="20"/>
      <c r="CC39" s="20"/>
      <c r="CD39" s="20"/>
      <c r="CE39" s="20">
        <f>+'[1]ENERO 2019'!$H$363</f>
        <v>7680000</v>
      </c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1">
        <f t="shared" si="6"/>
        <v>0.96160000000000001</v>
      </c>
      <c r="CU39" s="20">
        <f t="shared" ref="CU39:CU113" si="49">SUM(CV39:DP39)</f>
        <v>192320000</v>
      </c>
      <c r="CV39" s="20">
        <f t="shared" si="46"/>
        <v>0</v>
      </c>
      <c r="CW39" s="20">
        <f t="shared" si="46"/>
        <v>0</v>
      </c>
      <c r="CX39" s="20">
        <f t="shared" si="46"/>
        <v>0</v>
      </c>
      <c r="CY39" s="20">
        <f t="shared" si="46"/>
        <v>0</v>
      </c>
      <c r="CZ39" s="20">
        <f t="shared" si="46"/>
        <v>0</v>
      </c>
      <c r="DA39" s="20">
        <f t="shared" si="46"/>
        <v>0</v>
      </c>
      <c r="DB39" s="20">
        <f t="shared" si="46"/>
        <v>192320000</v>
      </c>
      <c r="DC39" s="20">
        <f t="shared" si="46"/>
        <v>0</v>
      </c>
      <c r="DD39" s="20">
        <f t="shared" si="46"/>
        <v>0</v>
      </c>
      <c r="DE39" s="20">
        <f t="shared" si="46"/>
        <v>0</v>
      </c>
      <c r="DF39" s="20">
        <f t="shared" si="46"/>
        <v>0</v>
      </c>
      <c r="DG39" s="20">
        <f t="shared" si="46"/>
        <v>0</v>
      </c>
      <c r="DH39" s="20">
        <f t="shared" si="46"/>
        <v>0</v>
      </c>
      <c r="DI39" s="20">
        <f t="shared" si="46"/>
        <v>0</v>
      </c>
      <c r="DJ39" s="20">
        <f t="shared" si="46"/>
        <v>0</v>
      </c>
      <c r="DK39" s="20">
        <f t="shared" si="46"/>
        <v>0</v>
      </c>
      <c r="DL39" s="20">
        <f t="shared" si="47"/>
        <v>0</v>
      </c>
      <c r="DM39" s="20">
        <f t="shared" si="47"/>
        <v>0</v>
      </c>
      <c r="DN39" s="20">
        <f t="shared" si="47"/>
        <v>0</v>
      </c>
      <c r="DO39" s="20">
        <f t="shared" si="47"/>
        <v>0</v>
      </c>
      <c r="DP39" s="20">
        <f t="shared" si="47"/>
        <v>0</v>
      </c>
      <c r="DR39" s="25">
        <f t="shared" si="40"/>
        <v>200000000</v>
      </c>
      <c r="DS39" s="25">
        <f t="shared" si="41"/>
        <v>200000000</v>
      </c>
      <c r="DT39" s="25">
        <f t="shared" si="11"/>
        <v>200000000</v>
      </c>
    </row>
    <row r="40" spans="1:126" ht="41.25" customHeight="1" x14ac:dyDescent="0.3">
      <c r="A40" s="26"/>
      <c r="B40" s="220"/>
      <c r="C40" s="43" t="s">
        <v>136</v>
      </c>
      <c r="D40" s="27" t="s">
        <v>137</v>
      </c>
      <c r="E40" s="44">
        <v>410</v>
      </c>
      <c r="F40" s="31" t="s">
        <v>138</v>
      </c>
      <c r="G40" s="20">
        <f t="shared" si="12"/>
        <v>286759328</v>
      </c>
      <c r="H40" s="20"/>
      <c r="I40" s="20"/>
      <c r="J40" s="20"/>
      <c r="K40" s="20"/>
      <c r="L40" s="20"/>
      <c r="M40" s="20"/>
      <c r="N40" s="20">
        <v>250000000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>
        <f>36759328</f>
        <v>36759328</v>
      </c>
      <c r="AC40" s="21">
        <f t="shared" si="28"/>
        <v>0.87181122142956058</v>
      </c>
      <c r="AD40" s="20">
        <f t="shared" si="42"/>
        <v>250000000</v>
      </c>
      <c r="AE40" s="20"/>
      <c r="AF40" s="20"/>
      <c r="AG40" s="20"/>
      <c r="AH40" s="20"/>
      <c r="AI40" s="20"/>
      <c r="AJ40" s="20"/>
      <c r="AK40" s="20">
        <f>+'[1]ENERO 2019'!$P$372</f>
        <v>250000000</v>
      </c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1">
        <f t="shared" si="14"/>
        <v>0.12818877857043942</v>
      </c>
      <c r="BA40" s="20">
        <f t="shared" si="48"/>
        <v>36759328</v>
      </c>
      <c r="BB40" s="20">
        <f t="shared" si="43"/>
        <v>0</v>
      </c>
      <c r="BC40" s="20">
        <f t="shared" si="43"/>
        <v>0</v>
      </c>
      <c r="BD40" s="20">
        <f t="shared" si="43"/>
        <v>0</v>
      </c>
      <c r="BE40" s="20">
        <f t="shared" si="43"/>
        <v>0</v>
      </c>
      <c r="BF40" s="20">
        <f t="shared" si="43"/>
        <v>0</v>
      </c>
      <c r="BG40" s="20">
        <f t="shared" si="43"/>
        <v>0</v>
      </c>
      <c r="BH40" s="20">
        <f t="shared" si="43"/>
        <v>0</v>
      </c>
      <c r="BI40" s="20">
        <f t="shared" si="43"/>
        <v>0</v>
      </c>
      <c r="BJ40" s="20">
        <f t="shared" si="43"/>
        <v>0</v>
      </c>
      <c r="BK40" s="20">
        <f t="shared" si="43"/>
        <v>0</v>
      </c>
      <c r="BL40" s="20">
        <f t="shared" si="43"/>
        <v>0</v>
      </c>
      <c r="BM40" s="20">
        <f t="shared" si="43"/>
        <v>0</v>
      </c>
      <c r="BN40" s="20">
        <f t="shared" si="43"/>
        <v>0</v>
      </c>
      <c r="BO40" s="20">
        <f t="shared" si="43"/>
        <v>0</v>
      </c>
      <c r="BP40" s="20">
        <f t="shared" si="43"/>
        <v>0</v>
      </c>
      <c r="BQ40" s="20">
        <f t="shared" si="43"/>
        <v>0</v>
      </c>
      <c r="BR40" s="20">
        <f t="shared" si="44"/>
        <v>0</v>
      </c>
      <c r="BS40" s="20">
        <f t="shared" si="44"/>
        <v>0</v>
      </c>
      <c r="BT40" s="20">
        <f t="shared" si="44"/>
        <v>0</v>
      </c>
      <c r="BU40" s="20">
        <f t="shared" si="44"/>
        <v>0</v>
      </c>
      <c r="BV40" s="20">
        <f t="shared" si="44"/>
        <v>36759328</v>
      </c>
      <c r="BW40" s="21">
        <f t="shared" si="25"/>
        <v>0</v>
      </c>
      <c r="BX40" s="20">
        <f t="shared" si="45"/>
        <v>0</v>
      </c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1">
        <f t="shared" si="6"/>
        <v>1</v>
      </c>
      <c r="CU40" s="20">
        <f t="shared" si="49"/>
        <v>286759328</v>
      </c>
      <c r="CV40" s="20">
        <f t="shared" si="46"/>
        <v>0</v>
      </c>
      <c r="CW40" s="20">
        <f t="shared" si="46"/>
        <v>0</v>
      </c>
      <c r="CX40" s="20">
        <f t="shared" si="46"/>
        <v>0</v>
      </c>
      <c r="CY40" s="20">
        <f t="shared" si="46"/>
        <v>0</v>
      </c>
      <c r="CZ40" s="20">
        <f t="shared" si="46"/>
        <v>0</v>
      </c>
      <c r="DA40" s="20">
        <f t="shared" si="46"/>
        <v>0</v>
      </c>
      <c r="DB40" s="20">
        <f t="shared" si="46"/>
        <v>250000000</v>
      </c>
      <c r="DC40" s="20">
        <f t="shared" si="46"/>
        <v>0</v>
      </c>
      <c r="DD40" s="20">
        <f t="shared" si="46"/>
        <v>0</v>
      </c>
      <c r="DE40" s="20">
        <f t="shared" si="46"/>
        <v>0</v>
      </c>
      <c r="DF40" s="20">
        <f t="shared" si="46"/>
        <v>0</v>
      </c>
      <c r="DG40" s="20">
        <f t="shared" si="46"/>
        <v>0</v>
      </c>
      <c r="DH40" s="20">
        <f t="shared" si="46"/>
        <v>0</v>
      </c>
      <c r="DI40" s="20">
        <f t="shared" si="46"/>
        <v>0</v>
      </c>
      <c r="DJ40" s="20">
        <f t="shared" si="46"/>
        <v>0</v>
      </c>
      <c r="DK40" s="20">
        <f t="shared" si="46"/>
        <v>0</v>
      </c>
      <c r="DL40" s="20">
        <f t="shared" si="47"/>
        <v>0</v>
      </c>
      <c r="DM40" s="20">
        <f t="shared" si="47"/>
        <v>0</v>
      </c>
      <c r="DN40" s="20">
        <f t="shared" si="47"/>
        <v>0</v>
      </c>
      <c r="DO40" s="20">
        <f t="shared" si="47"/>
        <v>0</v>
      </c>
      <c r="DP40" s="20">
        <f t="shared" si="47"/>
        <v>36759328</v>
      </c>
      <c r="DR40" s="25">
        <f t="shared" si="40"/>
        <v>286759328</v>
      </c>
      <c r="DS40" s="25">
        <f t="shared" si="41"/>
        <v>286759328</v>
      </c>
      <c r="DT40" s="25">
        <f t="shared" si="11"/>
        <v>286759328</v>
      </c>
      <c r="DV40" s="25">
        <v>21125611</v>
      </c>
    </row>
    <row r="41" spans="1:126" ht="64.5" customHeight="1" x14ac:dyDescent="0.3">
      <c r="A41" s="26"/>
      <c r="B41" s="220"/>
      <c r="C41" s="16" t="s">
        <v>139</v>
      </c>
      <c r="D41" s="27" t="s">
        <v>140</v>
      </c>
      <c r="E41" s="18">
        <v>410</v>
      </c>
      <c r="F41" s="19" t="s">
        <v>133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1">
        <f t="shared" si="28"/>
        <v>0.36</v>
      </c>
      <c r="AD41" s="20">
        <f t="shared" si="42"/>
        <v>25200000</v>
      </c>
      <c r="AE41" s="20"/>
      <c r="AF41" s="20"/>
      <c r="AG41" s="20"/>
      <c r="AH41" s="20"/>
      <c r="AI41" s="20"/>
      <c r="AJ41" s="20"/>
      <c r="AK41" s="20">
        <f>+'[1]ENERO 2019'!$P$378</f>
        <v>25200000</v>
      </c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1">
        <f t="shared" si="14"/>
        <v>0.64</v>
      </c>
      <c r="BA41" s="20">
        <f t="shared" si="48"/>
        <v>44800000</v>
      </c>
      <c r="BB41" s="20">
        <f t="shared" si="43"/>
        <v>0</v>
      </c>
      <c r="BC41" s="20">
        <f t="shared" si="43"/>
        <v>0</v>
      </c>
      <c r="BD41" s="20">
        <f t="shared" si="43"/>
        <v>0</v>
      </c>
      <c r="BE41" s="20">
        <f t="shared" si="43"/>
        <v>0</v>
      </c>
      <c r="BF41" s="20">
        <f t="shared" si="43"/>
        <v>0</v>
      </c>
      <c r="BG41" s="20">
        <f t="shared" si="43"/>
        <v>0</v>
      </c>
      <c r="BH41" s="20">
        <f t="shared" si="43"/>
        <v>44800000</v>
      </c>
      <c r="BI41" s="20">
        <f t="shared" si="43"/>
        <v>0</v>
      </c>
      <c r="BJ41" s="20">
        <f t="shared" si="43"/>
        <v>0</v>
      </c>
      <c r="BK41" s="20">
        <f t="shared" si="43"/>
        <v>0</v>
      </c>
      <c r="BL41" s="20">
        <f t="shared" si="43"/>
        <v>0</v>
      </c>
      <c r="BM41" s="20">
        <f t="shared" si="43"/>
        <v>0</v>
      </c>
      <c r="BN41" s="20">
        <f t="shared" si="43"/>
        <v>0</v>
      </c>
      <c r="BO41" s="20">
        <f t="shared" si="43"/>
        <v>0</v>
      </c>
      <c r="BP41" s="20">
        <f t="shared" si="43"/>
        <v>0</v>
      </c>
      <c r="BQ41" s="20">
        <f t="shared" si="43"/>
        <v>0</v>
      </c>
      <c r="BR41" s="20">
        <f t="shared" si="44"/>
        <v>0</v>
      </c>
      <c r="BS41" s="20">
        <f t="shared" si="44"/>
        <v>0</v>
      </c>
      <c r="BT41" s="20">
        <f t="shared" si="44"/>
        <v>0</v>
      </c>
      <c r="BU41" s="20">
        <f t="shared" si="44"/>
        <v>0</v>
      </c>
      <c r="BV41" s="20">
        <f t="shared" si="44"/>
        <v>0</v>
      </c>
      <c r="BW41" s="21">
        <f t="shared" si="25"/>
        <v>0.35952377142857145</v>
      </c>
      <c r="BX41" s="20">
        <f t="shared" si="45"/>
        <v>25166664</v>
      </c>
      <c r="BY41" s="20"/>
      <c r="BZ41" s="20"/>
      <c r="CA41" s="20"/>
      <c r="CB41" s="20"/>
      <c r="CC41" s="20"/>
      <c r="CD41" s="20"/>
      <c r="CE41" s="20">
        <f>+'[1]ENERO 2019'!$H$376</f>
        <v>25166664</v>
      </c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1">
        <f t="shared" si="6"/>
        <v>0.6404762285714285</v>
      </c>
      <c r="CU41" s="20">
        <f t="shared" si="49"/>
        <v>44833336</v>
      </c>
      <c r="CV41" s="20">
        <f t="shared" si="46"/>
        <v>0</v>
      </c>
      <c r="CW41" s="20">
        <f t="shared" si="46"/>
        <v>0</v>
      </c>
      <c r="CX41" s="20">
        <f t="shared" si="46"/>
        <v>0</v>
      </c>
      <c r="CY41" s="20">
        <f t="shared" si="46"/>
        <v>0</v>
      </c>
      <c r="CZ41" s="20">
        <f t="shared" si="46"/>
        <v>0</v>
      </c>
      <c r="DA41" s="20">
        <f t="shared" si="46"/>
        <v>0</v>
      </c>
      <c r="DB41" s="20">
        <f t="shared" si="46"/>
        <v>44833336</v>
      </c>
      <c r="DC41" s="20">
        <f t="shared" si="46"/>
        <v>0</v>
      </c>
      <c r="DD41" s="20">
        <f t="shared" si="46"/>
        <v>0</v>
      </c>
      <c r="DE41" s="20">
        <f t="shared" si="46"/>
        <v>0</v>
      </c>
      <c r="DF41" s="20">
        <f t="shared" si="46"/>
        <v>0</v>
      </c>
      <c r="DG41" s="20">
        <f t="shared" si="46"/>
        <v>0</v>
      </c>
      <c r="DH41" s="20">
        <f t="shared" si="46"/>
        <v>0</v>
      </c>
      <c r="DI41" s="20">
        <f t="shared" si="46"/>
        <v>0</v>
      </c>
      <c r="DJ41" s="20">
        <f t="shared" si="46"/>
        <v>0</v>
      </c>
      <c r="DK41" s="20">
        <f t="shared" si="46"/>
        <v>0</v>
      </c>
      <c r="DL41" s="20">
        <f t="shared" si="47"/>
        <v>0</v>
      </c>
      <c r="DM41" s="20">
        <f t="shared" si="47"/>
        <v>0</v>
      </c>
      <c r="DN41" s="20">
        <f t="shared" si="47"/>
        <v>0</v>
      </c>
      <c r="DO41" s="20">
        <f t="shared" si="47"/>
        <v>0</v>
      </c>
      <c r="DP41" s="20">
        <f t="shared" si="47"/>
        <v>0</v>
      </c>
      <c r="DR41" s="25">
        <f t="shared" si="40"/>
        <v>70000000</v>
      </c>
      <c r="DS41" s="25">
        <f t="shared" si="41"/>
        <v>70000000</v>
      </c>
      <c r="DT41" s="25">
        <f t="shared" si="11"/>
        <v>70000000</v>
      </c>
    </row>
    <row r="42" spans="1:126" ht="30.75" customHeight="1" x14ac:dyDescent="0.3">
      <c r="A42" s="26"/>
      <c r="B42" s="219" t="s">
        <v>141</v>
      </c>
      <c r="C42" s="28" t="s">
        <v>142</v>
      </c>
      <c r="D42" s="27" t="s">
        <v>143</v>
      </c>
      <c r="E42" s="18">
        <v>410</v>
      </c>
      <c r="F42" s="19" t="s">
        <v>144</v>
      </c>
      <c r="G42" s="20">
        <f t="shared" si="12"/>
        <v>60000000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v>5000000</v>
      </c>
      <c r="V42" s="20"/>
      <c r="W42" s="20"/>
      <c r="X42" s="20"/>
      <c r="Y42" s="20">
        <v>20000000</v>
      </c>
      <c r="Z42" s="20"/>
      <c r="AA42" s="20"/>
      <c r="AB42" s="20">
        <f>20000000</f>
        <v>20000000</v>
      </c>
      <c r="AC42" s="21">
        <f t="shared" si="28"/>
        <v>8.3333333333333329E-2</v>
      </c>
      <c r="AD42" s="20">
        <f t="shared" si="42"/>
        <v>5000000</v>
      </c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>
        <f>+'[1]ENERO 2019'!$G$413</f>
        <v>5000000</v>
      </c>
      <c r="AZ42" s="21">
        <f t="shared" si="14"/>
        <v>0.91666666666666663</v>
      </c>
      <c r="BA42" s="20">
        <f t="shared" si="48"/>
        <v>55000000</v>
      </c>
      <c r="BB42" s="20">
        <f t="shared" si="43"/>
        <v>0</v>
      </c>
      <c r="BC42" s="20">
        <f t="shared" si="43"/>
        <v>0</v>
      </c>
      <c r="BD42" s="20">
        <f t="shared" si="43"/>
        <v>0</v>
      </c>
      <c r="BE42" s="20">
        <f t="shared" si="43"/>
        <v>0</v>
      </c>
      <c r="BF42" s="20">
        <f t="shared" si="43"/>
        <v>0</v>
      </c>
      <c r="BG42" s="20">
        <f t="shared" si="43"/>
        <v>0</v>
      </c>
      <c r="BH42" s="20">
        <f t="shared" si="43"/>
        <v>0</v>
      </c>
      <c r="BI42" s="20">
        <f t="shared" si="43"/>
        <v>0</v>
      </c>
      <c r="BJ42" s="20">
        <f t="shared" si="43"/>
        <v>0</v>
      </c>
      <c r="BK42" s="20">
        <f t="shared" si="43"/>
        <v>0</v>
      </c>
      <c r="BL42" s="20">
        <f t="shared" si="43"/>
        <v>0</v>
      </c>
      <c r="BM42" s="20">
        <f t="shared" si="43"/>
        <v>5000000</v>
      </c>
      <c r="BN42" s="20">
        <f t="shared" si="43"/>
        <v>10000000</v>
      </c>
      <c r="BO42" s="20">
        <f t="shared" si="43"/>
        <v>5000000</v>
      </c>
      <c r="BP42" s="20">
        <f t="shared" si="43"/>
        <v>0</v>
      </c>
      <c r="BQ42" s="20">
        <f t="shared" si="43"/>
        <v>0</v>
      </c>
      <c r="BR42" s="20">
        <f t="shared" si="44"/>
        <v>0</v>
      </c>
      <c r="BS42" s="20">
        <f t="shared" si="44"/>
        <v>20000000</v>
      </c>
      <c r="BT42" s="20">
        <f t="shared" si="44"/>
        <v>0</v>
      </c>
      <c r="BU42" s="20">
        <f t="shared" si="44"/>
        <v>0</v>
      </c>
      <c r="BV42" s="20">
        <f t="shared" si="44"/>
        <v>15000000</v>
      </c>
      <c r="BW42" s="21">
        <f t="shared" si="25"/>
        <v>0</v>
      </c>
      <c r="BX42" s="20">
        <f t="shared" si="45"/>
        <v>0</v>
      </c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1">
        <f t="shared" si="6"/>
        <v>1</v>
      </c>
      <c r="CU42" s="20">
        <f t="shared" si="49"/>
        <v>60000000</v>
      </c>
      <c r="CV42" s="20">
        <f t="shared" si="46"/>
        <v>0</v>
      </c>
      <c r="CW42" s="20">
        <f t="shared" si="46"/>
        <v>0</v>
      </c>
      <c r="CX42" s="20">
        <f t="shared" si="46"/>
        <v>0</v>
      </c>
      <c r="CY42" s="20">
        <f t="shared" si="46"/>
        <v>0</v>
      </c>
      <c r="CZ42" s="20">
        <f t="shared" si="46"/>
        <v>0</v>
      </c>
      <c r="DA42" s="20">
        <f t="shared" si="46"/>
        <v>0</v>
      </c>
      <c r="DB42" s="20">
        <f t="shared" si="46"/>
        <v>0</v>
      </c>
      <c r="DC42" s="20">
        <f t="shared" si="46"/>
        <v>0</v>
      </c>
      <c r="DD42" s="20">
        <f t="shared" si="46"/>
        <v>0</v>
      </c>
      <c r="DE42" s="20">
        <f t="shared" si="46"/>
        <v>0</v>
      </c>
      <c r="DF42" s="20">
        <f t="shared" si="46"/>
        <v>0</v>
      </c>
      <c r="DG42" s="20">
        <f t="shared" si="46"/>
        <v>5000000</v>
      </c>
      <c r="DH42" s="20">
        <f t="shared" si="46"/>
        <v>10000000</v>
      </c>
      <c r="DI42" s="20">
        <f t="shared" si="46"/>
        <v>5000000</v>
      </c>
      <c r="DJ42" s="20">
        <f t="shared" si="46"/>
        <v>0</v>
      </c>
      <c r="DK42" s="20">
        <f t="shared" si="46"/>
        <v>0</v>
      </c>
      <c r="DL42" s="20">
        <f t="shared" si="47"/>
        <v>0</v>
      </c>
      <c r="DM42" s="20">
        <f t="shared" si="47"/>
        <v>20000000</v>
      </c>
      <c r="DN42" s="20">
        <f t="shared" si="47"/>
        <v>0</v>
      </c>
      <c r="DO42" s="20">
        <f t="shared" si="47"/>
        <v>0</v>
      </c>
      <c r="DP42" s="20">
        <f t="shared" si="47"/>
        <v>20000000</v>
      </c>
      <c r="DR42" s="25">
        <f t="shared" si="40"/>
        <v>60000000</v>
      </c>
      <c r="DS42" s="25">
        <f t="shared" si="41"/>
        <v>60000000</v>
      </c>
      <c r="DT42" s="25">
        <f t="shared" si="11"/>
        <v>60000000</v>
      </c>
    </row>
    <row r="43" spans="1:126" ht="60.75" customHeight="1" x14ac:dyDescent="0.3">
      <c r="A43" s="26"/>
      <c r="B43" s="219"/>
      <c r="C43" s="16" t="s">
        <v>145</v>
      </c>
      <c r="D43" s="27" t="s">
        <v>146</v>
      </c>
      <c r="E43" s="18">
        <v>410</v>
      </c>
      <c r="F43" s="19" t="s">
        <v>147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1">
        <f t="shared" si="28"/>
        <v>0</v>
      </c>
      <c r="AD43" s="20">
        <f t="shared" si="42"/>
        <v>0</v>
      </c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1">
        <f t="shared" si="14"/>
        <v>1</v>
      </c>
      <c r="BA43" s="20">
        <f t="shared" si="48"/>
        <v>20000000</v>
      </c>
      <c r="BB43" s="20">
        <f t="shared" si="43"/>
        <v>0</v>
      </c>
      <c r="BC43" s="20">
        <f t="shared" si="43"/>
        <v>0</v>
      </c>
      <c r="BD43" s="20">
        <f t="shared" si="43"/>
        <v>0</v>
      </c>
      <c r="BE43" s="20">
        <f t="shared" si="43"/>
        <v>0</v>
      </c>
      <c r="BF43" s="20">
        <f t="shared" si="43"/>
        <v>0</v>
      </c>
      <c r="BG43" s="20">
        <f t="shared" si="43"/>
        <v>0</v>
      </c>
      <c r="BH43" s="20">
        <f t="shared" si="43"/>
        <v>0</v>
      </c>
      <c r="BI43" s="20">
        <f t="shared" si="43"/>
        <v>0</v>
      </c>
      <c r="BJ43" s="20">
        <f t="shared" si="43"/>
        <v>0</v>
      </c>
      <c r="BK43" s="20">
        <f t="shared" si="43"/>
        <v>0</v>
      </c>
      <c r="BL43" s="20">
        <f t="shared" si="43"/>
        <v>0</v>
      </c>
      <c r="BM43" s="20">
        <f t="shared" si="43"/>
        <v>0</v>
      </c>
      <c r="BN43" s="20">
        <f t="shared" si="43"/>
        <v>0</v>
      </c>
      <c r="BO43" s="20">
        <f t="shared" si="43"/>
        <v>0</v>
      </c>
      <c r="BP43" s="20">
        <f t="shared" si="43"/>
        <v>0</v>
      </c>
      <c r="BQ43" s="20">
        <f t="shared" si="43"/>
        <v>0</v>
      </c>
      <c r="BR43" s="20">
        <f t="shared" si="44"/>
        <v>0</v>
      </c>
      <c r="BS43" s="20">
        <f t="shared" si="44"/>
        <v>20000000</v>
      </c>
      <c r="BT43" s="20">
        <f t="shared" si="44"/>
        <v>0</v>
      </c>
      <c r="BU43" s="20">
        <f t="shared" si="44"/>
        <v>0</v>
      </c>
      <c r="BV43" s="20">
        <f t="shared" si="44"/>
        <v>0</v>
      </c>
      <c r="BW43" s="21">
        <f t="shared" si="25"/>
        <v>0</v>
      </c>
      <c r="BX43" s="20">
        <f t="shared" si="45"/>
        <v>0</v>
      </c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1">
        <f t="shared" si="6"/>
        <v>1</v>
      </c>
      <c r="CU43" s="20">
        <f t="shared" si="49"/>
        <v>20000000</v>
      </c>
      <c r="CV43" s="20">
        <f t="shared" si="46"/>
        <v>0</v>
      </c>
      <c r="CW43" s="20">
        <f t="shared" si="46"/>
        <v>0</v>
      </c>
      <c r="CX43" s="20">
        <f t="shared" si="46"/>
        <v>0</v>
      </c>
      <c r="CY43" s="20">
        <f t="shared" si="46"/>
        <v>0</v>
      </c>
      <c r="CZ43" s="20">
        <f t="shared" si="46"/>
        <v>0</v>
      </c>
      <c r="DA43" s="20">
        <f t="shared" si="46"/>
        <v>0</v>
      </c>
      <c r="DB43" s="20">
        <f t="shared" si="46"/>
        <v>0</v>
      </c>
      <c r="DC43" s="20">
        <f t="shared" si="46"/>
        <v>0</v>
      </c>
      <c r="DD43" s="20">
        <f t="shared" si="46"/>
        <v>0</v>
      </c>
      <c r="DE43" s="20">
        <f t="shared" si="46"/>
        <v>0</v>
      </c>
      <c r="DF43" s="20">
        <f t="shared" si="46"/>
        <v>0</v>
      </c>
      <c r="DG43" s="20">
        <f t="shared" si="46"/>
        <v>0</v>
      </c>
      <c r="DH43" s="20">
        <f t="shared" si="46"/>
        <v>0</v>
      </c>
      <c r="DI43" s="20">
        <f t="shared" si="46"/>
        <v>0</v>
      </c>
      <c r="DJ43" s="20">
        <f t="shared" si="46"/>
        <v>0</v>
      </c>
      <c r="DK43" s="20">
        <f t="shared" si="46"/>
        <v>0</v>
      </c>
      <c r="DL43" s="20">
        <f t="shared" si="47"/>
        <v>0</v>
      </c>
      <c r="DM43" s="20">
        <f t="shared" si="47"/>
        <v>20000000</v>
      </c>
      <c r="DN43" s="20">
        <f t="shared" si="47"/>
        <v>0</v>
      </c>
      <c r="DO43" s="20">
        <f t="shared" si="47"/>
        <v>0</v>
      </c>
      <c r="DP43" s="20">
        <f t="shared" si="47"/>
        <v>0</v>
      </c>
      <c r="DR43" s="25">
        <f t="shared" si="40"/>
        <v>20000000</v>
      </c>
      <c r="DS43" s="25">
        <f t="shared" si="41"/>
        <v>20000000</v>
      </c>
      <c r="DT43" s="25">
        <f t="shared" si="11"/>
        <v>20000000</v>
      </c>
    </row>
    <row r="44" spans="1:126" ht="49.5" customHeight="1" x14ac:dyDescent="0.3">
      <c r="A44" s="26"/>
      <c r="B44" s="219"/>
      <c r="C44" s="16" t="s">
        <v>148</v>
      </c>
      <c r="D44" s="27" t="s">
        <v>149</v>
      </c>
      <c r="E44" s="18">
        <v>410</v>
      </c>
      <c r="F44" s="19" t="s">
        <v>150</v>
      </c>
      <c r="G44" s="20">
        <f t="shared" si="12"/>
        <v>70000000</v>
      </c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>
        <f>70000000</f>
        <v>70000000</v>
      </c>
      <c r="AC44" s="21">
        <f t="shared" si="28"/>
        <v>0.1</v>
      </c>
      <c r="AD44" s="20">
        <f t="shared" si="42"/>
        <v>7000000</v>
      </c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>
        <f>+'[1]ENERO 2019'!$AF$428</f>
        <v>7000000</v>
      </c>
      <c r="AZ44" s="21">
        <f t="shared" si="14"/>
        <v>0.9</v>
      </c>
      <c r="BA44" s="20">
        <f t="shared" si="48"/>
        <v>63000000</v>
      </c>
      <c r="BB44" s="20">
        <f t="shared" si="43"/>
        <v>0</v>
      </c>
      <c r="BC44" s="20">
        <f t="shared" si="43"/>
        <v>0</v>
      </c>
      <c r="BD44" s="20">
        <f t="shared" si="43"/>
        <v>0</v>
      </c>
      <c r="BE44" s="20">
        <f t="shared" si="43"/>
        <v>0</v>
      </c>
      <c r="BF44" s="20">
        <f t="shared" si="43"/>
        <v>0</v>
      </c>
      <c r="BG44" s="20">
        <f t="shared" si="43"/>
        <v>0</v>
      </c>
      <c r="BH44" s="20">
        <f t="shared" si="43"/>
        <v>0</v>
      </c>
      <c r="BI44" s="20">
        <f t="shared" si="43"/>
        <v>0</v>
      </c>
      <c r="BJ44" s="20">
        <f t="shared" si="43"/>
        <v>0</v>
      </c>
      <c r="BK44" s="20">
        <f t="shared" si="43"/>
        <v>0</v>
      </c>
      <c r="BL44" s="20">
        <f t="shared" si="43"/>
        <v>0</v>
      </c>
      <c r="BM44" s="20">
        <f t="shared" si="43"/>
        <v>0</v>
      </c>
      <c r="BN44" s="20">
        <f t="shared" si="43"/>
        <v>0</v>
      </c>
      <c r="BO44" s="20">
        <f t="shared" si="43"/>
        <v>0</v>
      </c>
      <c r="BP44" s="20">
        <f t="shared" si="43"/>
        <v>0</v>
      </c>
      <c r="BQ44" s="20">
        <f t="shared" si="43"/>
        <v>0</v>
      </c>
      <c r="BR44" s="20">
        <f t="shared" si="44"/>
        <v>0</v>
      </c>
      <c r="BS44" s="20">
        <f t="shared" si="44"/>
        <v>0</v>
      </c>
      <c r="BT44" s="20">
        <f t="shared" si="44"/>
        <v>0</v>
      </c>
      <c r="BU44" s="20">
        <f t="shared" si="44"/>
        <v>0</v>
      </c>
      <c r="BV44" s="20">
        <f t="shared" si="44"/>
        <v>63000000</v>
      </c>
      <c r="BW44" s="21">
        <f t="shared" si="25"/>
        <v>0</v>
      </c>
      <c r="BX44" s="20">
        <f t="shared" si="45"/>
        <v>0</v>
      </c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1">
        <f t="shared" si="6"/>
        <v>1</v>
      </c>
      <c r="CU44" s="20">
        <f t="shared" si="49"/>
        <v>70000000</v>
      </c>
      <c r="CV44" s="20">
        <f t="shared" si="46"/>
        <v>0</v>
      </c>
      <c r="CW44" s="20">
        <f t="shared" si="46"/>
        <v>0</v>
      </c>
      <c r="CX44" s="20">
        <f t="shared" si="46"/>
        <v>0</v>
      </c>
      <c r="CY44" s="20">
        <f t="shared" si="46"/>
        <v>0</v>
      </c>
      <c r="CZ44" s="20">
        <f t="shared" si="46"/>
        <v>0</v>
      </c>
      <c r="DA44" s="20">
        <f t="shared" si="46"/>
        <v>0</v>
      </c>
      <c r="DB44" s="20">
        <f t="shared" si="46"/>
        <v>0</v>
      </c>
      <c r="DC44" s="20">
        <f t="shared" si="46"/>
        <v>0</v>
      </c>
      <c r="DD44" s="20">
        <f t="shared" si="46"/>
        <v>0</v>
      </c>
      <c r="DE44" s="20">
        <f t="shared" si="46"/>
        <v>0</v>
      </c>
      <c r="DF44" s="20">
        <f t="shared" si="46"/>
        <v>0</v>
      </c>
      <c r="DG44" s="20">
        <f t="shared" si="46"/>
        <v>0</v>
      </c>
      <c r="DH44" s="20">
        <f t="shared" si="46"/>
        <v>0</v>
      </c>
      <c r="DI44" s="20">
        <f t="shared" si="46"/>
        <v>0</v>
      </c>
      <c r="DJ44" s="20">
        <f t="shared" si="46"/>
        <v>0</v>
      </c>
      <c r="DK44" s="20">
        <f t="shared" si="46"/>
        <v>0</v>
      </c>
      <c r="DL44" s="20">
        <f t="shared" si="47"/>
        <v>0</v>
      </c>
      <c r="DM44" s="20">
        <f t="shared" si="47"/>
        <v>0</v>
      </c>
      <c r="DN44" s="20">
        <f t="shared" si="47"/>
        <v>0</v>
      </c>
      <c r="DO44" s="20">
        <f t="shared" si="47"/>
        <v>0</v>
      </c>
      <c r="DP44" s="20">
        <f t="shared" si="47"/>
        <v>70000000</v>
      </c>
      <c r="DR44" s="25">
        <f t="shared" si="40"/>
        <v>70000000</v>
      </c>
      <c r="DS44" s="25">
        <f t="shared" si="41"/>
        <v>70000000</v>
      </c>
      <c r="DT44" s="25">
        <f t="shared" si="11"/>
        <v>70000000</v>
      </c>
    </row>
    <row r="45" spans="1:126" ht="36" customHeight="1" x14ac:dyDescent="0.3">
      <c r="A45" s="26"/>
      <c r="B45" s="219"/>
      <c r="C45" s="16" t="s">
        <v>151</v>
      </c>
      <c r="D45" s="27" t="s">
        <v>152</v>
      </c>
      <c r="E45" s="18">
        <v>410</v>
      </c>
      <c r="F45" s="19" t="s">
        <v>133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1" t="e">
        <f t="shared" si="28"/>
        <v>#DIV/0!</v>
      </c>
      <c r="AD45" s="20">
        <f t="shared" si="42"/>
        <v>0</v>
      </c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1" t="e">
        <f t="shared" si="14"/>
        <v>#DIV/0!</v>
      </c>
      <c r="BA45" s="20">
        <f t="shared" si="48"/>
        <v>0</v>
      </c>
      <c r="BB45" s="20">
        <f t="shared" si="43"/>
        <v>0</v>
      </c>
      <c r="BC45" s="20">
        <f t="shared" si="43"/>
        <v>0</v>
      </c>
      <c r="BD45" s="20">
        <f t="shared" si="43"/>
        <v>0</v>
      </c>
      <c r="BE45" s="20">
        <f t="shared" si="43"/>
        <v>0</v>
      </c>
      <c r="BF45" s="20">
        <f t="shared" si="43"/>
        <v>0</v>
      </c>
      <c r="BG45" s="20">
        <f t="shared" si="43"/>
        <v>0</v>
      </c>
      <c r="BH45" s="20">
        <f t="shared" si="43"/>
        <v>0</v>
      </c>
      <c r="BI45" s="20">
        <f t="shared" si="43"/>
        <v>0</v>
      </c>
      <c r="BJ45" s="20">
        <f t="shared" si="43"/>
        <v>0</v>
      </c>
      <c r="BK45" s="20">
        <f t="shared" si="43"/>
        <v>0</v>
      </c>
      <c r="BL45" s="20">
        <f t="shared" si="43"/>
        <v>0</v>
      </c>
      <c r="BM45" s="20">
        <f t="shared" si="43"/>
        <v>0</v>
      </c>
      <c r="BN45" s="20">
        <f t="shared" si="43"/>
        <v>0</v>
      </c>
      <c r="BO45" s="20">
        <f t="shared" si="43"/>
        <v>0</v>
      </c>
      <c r="BP45" s="20">
        <f t="shared" si="43"/>
        <v>0</v>
      </c>
      <c r="BQ45" s="20">
        <f t="shared" si="43"/>
        <v>0</v>
      </c>
      <c r="BR45" s="20">
        <f t="shared" si="44"/>
        <v>0</v>
      </c>
      <c r="BS45" s="20">
        <f t="shared" si="44"/>
        <v>0</v>
      </c>
      <c r="BT45" s="20">
        <f t="shared" si="44"/>
        <v>0</v>
      </c>
      <c r="BU45" s="20">
        <f t="shared" si="44"/>
        <v>0</v>
      </c>
      <c r="BV45" s="20">
        <f t="shared" si="44"/>
        <v>0</v>
      </c>
      <c r="BW45" s="21" t="e">
        <f t="shared" si="25"/>
        <v>#DIV/0!</v>
      </c>
      <c r="BX45" s="20">
        <f t="shared" si="45"/>
        <v>0</v>
      </c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1" t="e">
        <f t="shared" si="6"/>
        <v>#DIV/0!</v>
      </c>
      <c r="CU45" s="20">
        <f t="shared" si="49"/>
        <v>0</v>
      </c>
      <c r="CV45" s="20">
        <f t="shared" si="46"/>
        <v>0</v>
      </c>
      <c r="CW45" s="20">
        <f t="shared" si="46"/>
        <v>0</v>
      </c>
      <c r="CX45" s="20">
        <f t="shared" si="46"/>
        <v>0</v>
      </c>
      <c r="CY45" s="20">
        <f t="shared" si="46"/>
        <v>0</v>
      </c>
      <c r="CZ45" s="20">
        <f t="shared" si="46"/>
        <v>0</v>
      </c>
      <c r="DA45" s="20">
        <f t="shared" si="46"/>
        <v>0</v>
      </c>
      <c r="DB45" s="20">
        <f t="shared" si="46"/>
        <v>0</v>
      </c>
      <c r="DC45" s="20">
        <f t="shared" si="46"/>
        <v>0</v>
      </c>
      <c r="DD45" s="20">
        <f t="shared" si="46"/>
        <v>0</v>
      </c>
      <c r="DE45" s="20">
        <f t="shared" si="46"/>
        <v>0</v>
      </c>
      <c r="DF45" s="20">
        <f t="shared" si="46"/>
        <v>0</v>
      </c>
      <c r="DG45" s="20">
        <f t="shared" si="46"/>
        <v>0</v>
      </c>
      <c r="DH45" s="20">
        <f t="shared" si="46"/>
        <v>0</v>
      </c>
      <c r="DI45" s="20">
        <f t="shared" si="46"/>
        <v>0</v>
      </c>
      <c r="DJ45" s="20">
        <f t="shared" si="46"/>
        <v>0</v>
      </c>
      <c r="DK45" s="20">
        <f t="shared" si="46"/>
        <v>0</v>
      </c>
      <c r="DL45" s="20">
        <f t="shared" si="47"/>
        <v>0</v>
      </c>
      <c r="DM45" s="20">
        <f t="shared" si="47"/>
        <v>0</v>
      </c>
      <c r="DN45" s="20">
        <f t="shared" si="47"/>
        <v>0</v>
      </c>
      <c r="DO45" s="20">
        <f t="shared" si="47"/>
        <v>0</v>
      </c>
      <c r="DP45" s="20">
        <f t="shared" si="47"/>
        <v>0</v>
      </c>
      <c r="DR45" s="25">
        <f t="shared" si="40"/>
        <v>0</v>
      </c>
      <c r="DS45" s="25">
        <f t="shared" si="41"/>
        <v>0</v>
      </c>
      <c r="DT45" s="25">
        <f t="shared" si="11"/>
        <v>0</v>
      </c>
    </row>
    <row r="46" spans="1:126" ht="46.5" customHeight="1" x14ac:dyDescent="0.3">
      <c r="A46" s="26"/>
      <c r="B46" s="219"/>
      <c r="C46" s="16" t="s">
        <v>153</v>
      </c>
      <c r="D46" s="27" t="s">
        <v>154</v>
      </c>
      <c r="E46" s="18">
        <v>410</v>
      </c>
      <c r="F46" s="19" t="s">
        <v>133</v>
      </c>
      <c r="G46" s="20">
        <f t="shared" si="12"/>
        <v>181899873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v>91899873</v>
      </c>
      <c r="AB46" s="20"/>
      <c r="AC46" s="21">
        <f>+AD46/G46</f>
        <v>1</v>
      </c>
      <c r="AD46" s="20">
        <f t="shared" si="42"/>
        <v>181899873</v>
      </c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>
        <f>+'[1]ENERO 2019'!$Y$443</f>
        <v>90000000</v>
      </c>
      <c r="AU46" s="20"/>
      <c r="AV46" s="20"/>
      <c r="AW46" s="20"/>
      <c r="AX46" s="20">
        <f>+'[1]ENERO 2019'!$AC$443</f>
        <v>91899873</v>
      </c>
      <c r="AY46" s="20"/>
      <c r="AZ46" s="21">
        <f>1-AC46</f>
        <v>0</v>
      </c>
      <c r="BA46" s="20">
        <f t="shared" si="48"/>
        <v>0</v>
      </c>
      <c r="BB46" s="20">
        <f>H46-AE46</f>
        <v>0</v>
      </c>
      <c r="BC46" s="20">
        <f>I46-AF46</f>
        <v>0</v>
      </c>
      <c r="BD46" s="20">
        <f t="shared" si="43"/>
        <v>0</v>
      </c>
      <c r="BE46" s="20">
        <f t="shared" si="43"/>
        <v>0</v>
      </c>
      <c r="BF46" s="20">
        <f t="shared" si="43"/>
        <v>0</v>
      </c>
      <c r="BG46" s="20">
        <f t="shared" si="43"/>
        <v>0</v>
      </c>
      <c r="BH46" s="20">
        <f t="shared" si="43"/>
        <v>0</v>
      </c>
      <c r="BI46" s="20">
        <f t="shared" si="43"/>
        <v>0</v>
      </c>
      <c r="BJ46" s="20">
        <f t="shared" si="43"/>
        <v>0</v>
      </c>
      <c r="BK46" s="20">
        <f t="shared" si="43"/>
        <v>0</v>
      </c>
      <c r="BL46" s="20">
        <f t="shared" si="43"/>
        <v>0</v>
      </c>
      <c r="BM46" s="20">
        <f t="shared" si="43"/>
        <v>0</v>
      </c>
      <c r="BN46" s="20">
        <f t="shared" si="43"/>
        <v>0</v>
      </c>
      <c r="BO46" s="20">
        <f t="shared" si="43"/>
        <v>0</v>
      </c>
      <c r="BP46" s="20">
        <f t="shared" si="43"/>
        <v>0</v>
      </c>
      <c r="BQ46" s="20">
        <f t="shared" si="43"/>
        <v>0</v>
      </c>
      <c r="BR46" s="20">
        <f t="shared" si="44"/>
        <v>0</v>
      </c>
      <c r="BS46" s="20">
        <f t="shared" si="44"/>
        <v>0</v>
      </c>
      <c r="BT46" s="20">
        <f t="shared" si="44"/>
        <v>0</v>
      </c>
      <c r="BU46" s="20">
        <f t="shared" si="44"/>
        <v>0</v>
      </c>
      <c r="BV46" s="20">
        <f t="shared" si="44"/>
        <v>0</v>
      </c>
      <c r="BW46" s="21">
        <f>+BX46/G46</f>
        <v>0.26625159325977099</v>
      </c>
      <c r="BX46" s="20">
        <f>SUM(BY46:CS46)</f>
        <v>48431131</v>
      </c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>
        <f>+'[1]ENERO 2019'!$H$441</f>
        <v>48431131</v>
      </c>
      <c r="CO46" s="20"/>
      <c r="CP46" s="20"/>
      <c r="CQ46" s="20"/>
      <c r="CR46" s="20"/>
      <c r="CS46" s="20"/>
      <c r="CT46" s="21">
        <f>1-BW46</f>
        <v>0.73374840674022901</v>
      </c>
      <c r="CU46" s="20">
        <f t="shared" si="49"/>
        <v>133468742</v>
      </c>
      <c r="CV46" s="20">
        <f>H46-BY46</f>
        <v>0</v>
      </c>
      <c r="CW46" s="20">
        <f>I46-BZ46</f>
        <v>0</v>
      </c>
      <c r="CX46" s="20">
        <f t="shared" si="46"/>
        <v>0</v>
      </c>
      <c r="CY46" s="20">
        <f t="shared" si="46"/>
        <v>0</v>
      </c>
      <c r="CZ46" s="20">
        <f t="shared" si="46"/>
        <v>0</v>
      </c>
      <c r="DA46" s="20">
        <f t="shared" si="46"/>
        <v>0</v>
      </c>
      <c r="DB46" s="20">
        <f t="shared" si="46"/>
        <v>0</v>
      </c>
      <c r="DC46" s="20">
        <f t="shared" si="46"/>
        <v>0</v>
      </c>
      <c r="DD46" s="20">
        <f t="shared" si="46"/>
        <v>0</v>
      </c>
      <c r="DE46" s="20">
        <f t="shared" si="46"/>
        <v>0</v>
      </c>
      <c r="DF46" s="20">
        <f t="shared" si="46"/>
        <v>0</v>
      </c>
      <c r="DG46" s="20">
        <f t="shared" si="46"/>
        <v>0</v>
      </c>
      <c r="DH46" s="20">
        <f t="shared" si="46"/>
        <v>0</v>
      </c>
      <c r="DI46" s="20">
        <f t="shared" si="46"/>
        <v>0</v>
      </c>
      <c r="DJ46" s="20">
        <f t="shared" si="46"/>
        <v>0</v>
      </c>
      <c r="DK46" s="20">
        <f t="shared" si="46"/>
        <v>41568869</v>
      </c>
      <c r="DL46" s="20">
        <f t="shared" si="47"/>
        <v>0</v>
      </c>
      <c r="DM46" s="20">
        <f t="shared" si="47"/>
        <v>0</v>
      </c>
      <c r="DN46" s="20">
        <f t="shared" si="47"/>
        <v>0</v>
      </c>
      <c r="DO46" s="20">
        <f t="shared" si="47"/>
        <v>91899873</v>
      </c>
      <c r="DP46" s="20">
        <f t="shared" si="47"/>
        <v>0</v>
      </c>
      <c r="DR46" s="25">
        <f>+G46</f>
        <v>181899873</v>
      </c>
      <c r="DS46" s="25">
        <f>+AD46+BA46</f>
        <v>181899873</v>
      </c>
      <c r="DT46" s="25">
        <f>+BX46+CU46</f>
        <v>181899873</v>
      </c>
    </row>
    <row r="47" spans="1:126" ht="39" customHeight="1" x14ac:dyDescent="0.3">
      <c r="A47" s="26"/>
      <c r="B47" s="219"/>
      <c r="C47" s="16" t="s">
        <v>155</v>
      </c>
      <c r="D47" s="27" t="s">
        <v>156</v>
      </c>
      <c r="E47" s="18">
        <v>410</v>
      </c>
      <c r="F47" s="19" t="s">
        <v>147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1" t="e">
        <f t="shared" si="28"/>
        <v>#DIV/0!</v>
      </c>
      <c r="AD47" s="20">
        <f t="shared" si="42"/>
        <v>0</v>
      </c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1" t="e">
        <f t="shared" si="14"/>
        <v>#DIV/0!</v>
      </c>
      <c r="BA47" s="20">
        <f t="shared" si="48"/>
        <v>0</v>
      </c>
      <c r="BB47" s="20">
        <f t="shared" si="43"/>
        <v>0</v>
      </c>
      <c r="BC47" s="20">
        <f t="shared" si="43"/>
        <v>0</v>
      </c>
      <c r="BD47" s="20">
        <f t="shared" si="43"/>
        <v>0</v>
      </c>
      <c r="BE47" s="20">
        <f t="shared" si="43"/>
        <v>0</v>
      </c>
      <c r="BF47" s="20">
        <f t="shared" si="43"/>
        <v>0</v>
      </c>
      <c r="BG47" s="20">
        <f t="shared" si="43"/>
        <v>0</v>
      </c>
      <c r="BH47" s="20">
        <f t="shared" si="43"/>
        <v>0</v>
      </c>
      <c r="BI47" s="20">
        <f t="shared" si="43"/>
        <v>0</v>
      </c>
      <c r="BJ47" s="20">
        <f t="shared" si="43"/>
        <v>0</v>
      </c>
      <c r="BK47" s="20">
        <f t="shared" si="43"/>
        <v>0</v>
      </c>
      <c r="BL47" s="20">
        <f t="shared" si="43"/>
        <v>0</v>
      </c>
      <c r="BM47" s="20">
        <f t="shared" si="43"/>
        <v>0</v>
      </c>
      <c r="BN47" s="20">
        <f t="shared" si="43"/>
        <v>0</v>
      </c>
      <c r="BO47" s="20">
        <f t="shared" si="43"/>
        <v>0</v>
      </c>
      <c r="BP47" s="20">
        <f t="shared" si="43"/>
        <v>0</v>
      </c>
      <c r="BQ47" s="20">
        <f t="shared" si="43"/>
        <v>0</v>
      </c>
      <c r="BR47" s="20">
        <f t="shared" si="44"/>
        <v>0</v>
      </c>
      <c r="BS47" s="20">
        <f t="shared" si="44"/>
        <v>0</v>
      </c>
      <c r="BT47" s="20">
        <f t="shared" si="44"/>
        <v>0</v>
      </c>
      <c r="BU47" s="20">
        <f t="shared" si="44"/>
        <v>0</v>
      </c>
      <c r="BV47" s="20">
        <f t="shared" si="44"/>
        <v>0</v>
      </c>
      <c r="BW47" s="21" t="e">
        <f t="shared" si="25"/>
        <v>#DIV/0!</v>
      </c>
      <c r="BX47" s="20">
        <f t="shared" si="45"/>
        <v>0</v>
      </c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1" t="e">
        <f t="shared" si="6"/>
        <v>#DIV/0!</v>
      </c>
      <c r="CU47" s="20">
        <f t="shared" si="49"/>
        <v>0</v>
      </c>
      <c r="CV47" s="20">
        <f t="shared" si="46"/>
        <v>0</v>
      </c>
      <c r="CW47" s="20">
        <f t="shared" si="46"/>
        <v>0</v>
      </c>
      <c r="CX47" s="20">
        <f t="shared" si="46"/>
        <v>0</v>
      </c>
      <c r="CY47" s="20">
        <f t="shared" si="46"/>
        <v>0</v>
      </c>
      <c r="CZ47" s="20">
        <f t="shared" si="46"/>
        <v>0</v>
      </c>
      <c r="DA47" s="20">
        <f t="shared" si="46"/>
        <v>0</v>
      </c>
      <c r="DB47" s="20">
        <f t="shared" si="46"/>
        <v>0</v>
      </c>
      <c r="DC47" s="20">
        <f t="shared" si="46"/>
        <v>0</v>
      </c>
      <c r="DD47" s="20">
        <f t="shared" si="46"/>
        <v>0</v>
      </c>
      <c r="DE47" s="20">
        <f t="shared" si="46"/>
        <v>0</v>
      </c>
      <c r="DF47" s="20">
        <f t="shared" si="46"/>
        <v>0</v>
      </c>
      <c r="DG47" s="20">
        <f t="shared" si="46"/>
        <v>0</v>
      </c>
      <c r="DH47" s="20">
        <f t="shared" si="46"/>
        <v>0</v>
      </c>
      <c r="DI47" s="20">
        <f t="shared" si="46"/>
        <v>0</v>
      </c>
      <c r="DJ47" s="20">
        <f t="shared" si="46"/>
        <v>0</v>
      </c>
      <c r="DK47" s="20">
        <f t="shared" si="46"/>
        <v>0</v>
      </c>
      <c r="DL47" s="20">
        <f t="shared" si="47"/>
        <v>0</v>
      </c>
      <c r="DM47" s="20">
        <f t="shared" si="47"/>
        <v>0</v>
      </c>
      <c r="DN47" s="20">
        <f t="shared" si="47"/>
        <v>0</v>
      </c>
      <c r="DO47" s="20">
        <f t="shared" si="47"/>
        <v>0</v>
      </c>
      <c r="DP47" s="20">
        <f t="shared" si="47"/>
        <v>0</v>
      </c>
      <c r="DR47" s="25">
        <f t="shared" si="40"/>
        <v>0</v>
      </c>
      <c r="DS47" s="25">
        <f t="shared" si="41"/>
        <v>0</v>
      </c>
      <c r="DT47" s="25">
        <f t="shared" si="11"/>
        <v>0</v>
      </c>
    </row>
    <row r="48" spans="1:126" ht="64.5" customHeight="1" x14ac:dyDescent="0.3">
      <c r="A48" s="26"/>
      <c r="B48" s="219"/>
      <c r="C48" s="16" t="s">
        <v>157</v>
      </c>
      <c r="D48" s="27" t="s">
        <v>158</v>
      </c>
      <c r="E48" s="18">
        <v>410</v>
      </c>
      <c r="F48" s="19" t="s">
        <v>159</v>
      </c>
      <c r="G48" s="20">
        <f t="shared" si="12"/>
        <v>88000000</v>
      </c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>
        <f>88000000</f>
        <v>88000000</v>
      </c>
      <c r="AC48" s="21">
        <f>+AD48/G48</f>
        <v>0.24831818181818183</v>
      </c>
      <c r="AD48" s="20">
        <f t="shared" si="42"/>
        <v>21852000</v>
      </c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>
        <f>+'[1]ENERO 2019'!$AF$465</f>
        <v>21852000</v>
      </c>
      <c r="AZ48" s="21">
        <f>1-AC48</f>
        <v>0.75168181818181812</v>
      </c>
      <c r="BA48" s="20">
        <f t="shared" si="48"/>
        <v>66148000</v>
      </c>
      <c r="BB48" s="20">
        <f>H48-AE48</f>
        <v>0</v>
      </c>
      <c r="BC48" s="20">
        <f>I48-AF48</f>
        <v>0</v>
      </c>
      <c r="BD48" s="20">
        <f t="shared" si="43"/>
        <v>0</v>
      </c>
      <c r="BE48" s="20">
        <f t="shared" si="43"/>
        <v>0</v>
      </c>
      <c r="BF48" s="20">
        <f t="shared" si="43"/>
        <v>0</v>
      </c>
      <c r="BG48" s="20">
        <f t="shared" si="43"/>
        <v>0</v>
      </c>
      <c r="BH48" s="20">
        <f t="shared" si="43"/>
        <v>0</v>
      </c>
      <c r="BI48" s="20">
        <f t="shared" si="43"/>
        <v>0</v>
      </c>
      <c r="BJ48" s="20">
        <f t="shared" si="43"/>
        <v>0</v>
      </c>
      <c r="BK48" s="20">
        <f t="shared" si="43"/>
        <v>0</v>
      </c>
      <c r="BL48" s="20">
        <f t="shared" si="43"/>
        <v>0</v>
      </c>
      <c r="BM48" s="20">
        <f t="shared" si="43"/>
        <v>0</v>
      </c>
      <c r="BN48" s="20">
        <f t="shared" si="43"/>
        <v>0</v>
      </c>
      <c r="BO48" s="20">
        <f t="shared" si="43"/>
        <v>0</v>
      </c>
      <c r="BP48" s="20">
        <f t="shared" si="43"/>
        <v>0</v>
      </c>
      <c r="BQ48" s="20">
        <f t="shared" si="43"/>
        <v>0</v>
      </c>
      <c r="BR48" s="20">
        <f t="shared" si="44"/>
        <v>0</v>
      </c>
      <c r="BS48" s="20">
        <f t="shared" si="44"/>
        <v>0</v>
      </c>
      <c r="BT48" s="20">
        <f t="shared" si="44"/>
        <v>0</v>
      </c>
      <c r="BU48" s="20">
        <f t="shared" si="44"/>
        <v>0</v>
      </c>
      <c r="BV48" s="20">
        <f t="shared" si="44"/>
        <v>66148000</v>
      </c>
      <c r="BW48" s="21">
        <f>+BX48/G48</f>
        <v>8.9227272727272725E-2</v>
      </c>
      <c r="BX48" s="20">
        <f>SUM(BY48:CS48)</f>
        <v>7852000</v>
      </c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>
        <f>+'[1]ENERO 2019'!$H$463</f>
        <v>7852000</v>
      </c>
      <c r="CT48" s="21">
        <f>1-BW48</f>
        <v>0.91077272727272729</v>
      </c>
      <c r="CU48" s="20">
        <f t="shared" si="49"/>
        <v>80148000</v>
      </c>
      <c r="CV48" s="20">
        <f>H48-BY48</f>
        <v>0</v>
      </c>
      <c r="CW48" s="20">
        <f>I48-BZ48</f>
        <v>0</v>
      </c>
      <c r="CX48" s="20">
        <f t="shared" si="46"/>
        <v>0</v>
      </c>
      <c r="CY48" s="20">
        <f t="shared" si="46"/>
        <v>0</v>
      </c>
      <c r="CZ48" s="20">
        <f t="shared" si="46"/>
        <v>0</v>
      </c>
      <c r="DA48" s="20">
        <f t="shared" si="46"/>
        <v>0</v>
      </c>
      <c r="DB48" s="20">
        <f t="shared" si="46"/>
        <v>0</v>
      </c>
      <c r="DC48" s="20">
        <f t="shared" si="46"/>
        <v>0</v>
      </c>
      <c r="DD48" s="20">
        <f t="shared" si="46"/>
        <v>0</v>
      </c>
      <c r="DE48" s="20">
        <f t="shared" si="46"/>
        <v>0</v>
      </c>
      <c r="DF48" s="20">
        <f t="shared" si="46"/>
        <v>0</v>
      </c>
      <c r="DG48" s="20">
        <f t="shared" si="46"/>
        <v>0</v>
      </c>
      <c r="DH48" s="20">
        <f t="shared" si="46"/>
        <v>0</v>
      </c>
      <c r="DI48" s="20">
        <f t="shared" si="46"/>
        <v>0</v>
      </c>
      <c r="DJ48" s="20">
        <f t="shared" si="46"/>
        <v>0</v>
      </c>
      <c r="DK48" s="20">
        <f t="shared" si="46"/>
        <v>0</v>
      </c>
      <c r="DL48" s="20">
        <f t="shared" si="47"/>
        <v>0</v>
      </c>
      <c r="DM48" s="20">
        <f t="shared" si="47"/>
        <v>0</v>
      </c>
      <c r="DN48" s="20">
        <f t="shared" si="47"/>
        <v>0</v>
      </c>
      <c r="DO48" s="20">
        <f t="shared" si="47"/>
        <v>0</v>
      </c>
      <c r="DP48" s="20">
        <f t="shared" si="47"/>
        <v>80148000</v>
      </c>
      <c r="DR48" s="25">
        <f>+G48</f>
        <v>88000000</v>
      </c>
      <c r="DS48" s="25">
        <f>+AD48+BA48</f>
        <v>88000000</v>
      </c>
      <c r="DT48" s="25">
        <f>+BX48+CU48</f>
        <v>88000000</v>
      </c>
    </row>
    <row r="49" spans="1:124" ht="32.25" customHeight="1" x14ac:dyDescent="0.3">
      <c r="A49" s="26"/>
      <c r="B49" s="45"/>
      <c r="C49" s="16" t="s">
        <v>160</v>
      </c>
      <c r="D49" s="27" t="s">
        <v>161</v>
      </c>
      <c r="E49" s="18">
        <v>410</v>
      </c>
      <c r="F49" s="31" t="s">
        <v>133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1" t="e">
        <f t="shared" ref="AC49:AC56" si="50">+AD49/G49</f>
        <v>#DIV/0!</v>
      </c>
      <c r="AD49" s="20">
        <f t="shared" si="42"/>
        <v>0</v>
      </c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1" t="e">
        <f t="shared" ref="AZ49:AZ56" si="51">1-AC49</f>
        <v>#DIV/0!</v>
      </c>
      <c r="BA49" s="20">
        <f t="shared" si="48"/>
        <v>0</v>
      </c>
      <c r="BB49" s="20">
        <f t="shared" ref="BB49:BQ64" si="52">H49-AE49</f>
        <v>0</v>
      </c>
      <c r="BC49" s="20">
        <f t="shared" si="52"/>
        <v>0</v>
      </c>
      <c r="BD49" s="20">
        <f t="shared" si="43"/>
        <v>0</v>
      </c>
      <c r="BE49" s="20">
        <f t="shared" si="43"/>
        <v>0</v>
      </c>
      <c r="BF49" s="20">
        <f t="shared" si="43"/>
        <v>0</v>
      </c>
      <c r="BG49" s="20">
        <f t="shared" si="43"/>
        <v>0</v>
      </c>
      <c r="BH49" s="20">
        <f t="shared" si="43"/>
        <v>0</v>
      </c>
      <c r="BI49" s="20">
        <f t="shared" si="43"/>
        <v>0</v>
      </c>
      <c r="BJ49" s="20">
        <f t="shared" si="43"/>
        <v>0</v>
      </c>
      <c r="BK49" s="20">
        <f t="shared" si="43"/>
        <v>0</v>
      </c>
      <c r="BL49" s="20">
        <f t="shared" si="43"/>
        <v>0</v>
      </c>
      <c r="BM49" s="20">
        <f t="shared" si="43"/>
        <v>0</v>
      </c>
      <c r="BN49" s="20">
        <f t="shared" si="43"/>
        <v>0</v>
      </c>
      <c r="BO49" s="20">
        <f t="shared" si="43"/>
        <v>0</v>
      </c>
      <c r="BP49" s="20">
        <f t="shared" si="43"/>
        <v>0</v>
      </c>
      <c r="BQ49" s="20">
        <f t="shared" si="43"/>
        <v>0</v>
      </c>
      <c r="BR49" s="20">
        <f t="shared" si="44"/>
        <v>0</v>
      </c>
      <c r="BS49" s="20">
        <f t="shared" si="44"/>
        <v>0</v>
      </c>
      <c r="BT49" s="20">
        <f t="shared" si="44"/>
        <v>0</v>
      </c>
      <c r="BU49" s="20">
        <f t="shared" si="44"/>
        <v>0</v>
      </c>
      <c r="BV49" s="20">
        <f t="shared" si="44"/>
        <v>0</v>
      </c>
      <c r="BW49" s="21" t="e">
        <f t="shared" ref="BW49:BW56" si="53">+BX49/G49</f>
        <v>#DIV/0!</v>
      </c>
      <c r="BX49" s="20">
        <f t="shared" ref="BX49:BX56" si="54">SUM(BY49:CS49)</f>
        <v>0</v>
      </c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1" t="e">
        <f t="shared" ref="CT49:CT56" si="55">1-BW49</f>
        <v>#DIV/0!</v>
      </c>
      <c r="CU49" s="20">
        <f t="shared" si="49"/>
        <v>0</v>
      </c>
      <c r="CV49" s="20">
        <f t="shared" ref="CV49:DK64" si="56">H49-BY49</f>
        <v>0</v>
      </c>
      <c r="CW49" s="20">
        <f t="shared" si="56"/>
        <v>0</v>
      </c>
      <c r="CX49" s="20">
        <f t="shared" si="46"/>
        <v>0</v>
      </c>
      <c r="CY49" s="20">
        <f t="shared" si="46"/>
        <v>0</v>
      </c>
      <c r="CZ49" s="20">
        <f t="shared" si="46"/>
        <v>0</v>
      </c>
      <c r="DA49" s="20">
        <f t="shared" si="46"/>
        <v>0</v>
      </c>
      <c r="DB49" s="20">
        <f t="shared" si="46"/>
        <v>0</v>
      </c>
      <c r="DC49" s="20">
        <f t="shared" si="46"/>
        <v>0</v>
      </c>
      <c r="DD49" s="20">
        <f t="shared" si="46"/>
        <v>0</v>
      </c>
      <c r="DE49" s="20">
        <f t="shared" si="46"/>
        <v>0</v>
      </c>
      <c r="DF49" s="20">
        <f t="shared" si="46"/>
        <v>0</v>
      </c>
      <c r="DG49" s="20">
        <f t="shared" si="46"/>
        <v>0</v>
      </c>
      <c r="DH49" s="20">
        <f t="shared" si="46"/>
        <v>0</v>
      </c>
      <c r="DI49" s="20">
        <f t="shared" si="46"/>
        <v>0</v>
      </c>
      <c r="DJ49" s="20">
        <f t="shared" si="46"/>
        <v>0</v>
      </c>
      <c r="DK49" s="20">
        <f t="shared" si="46"/>
        <v>0</v>
      </c>
      <c r="DL49" s="20">
        <f t="shared" si="47"/>
        <v>0</v>
      </c>
      <c r="DM49" s="20">
        <f t="shared" si="47"/>
        <v>0</v>
      </c>
      <c r="DN49" s="20">
        <f t="shared" si="47"/>
        <v>0</v>
      </c>
      <c r="DO49" s="20">
        <f t="shared" si="47"/>
        <v>0</v>
      </c>
      <c r="DP49" s="20">
        <f t="shared" si="47"/>
        <v>0</v>
      </c>
      <c r="DR49" s="25">
        <f t="shared" ref="DR49:DR56" si="57">+G49</f>
        <v>0</v>
      </c>
      <c r="DS49" s="25">
        <f t="shared" ref="DS49:DS56" si="58">+AD49+BA49</f>
        <v>0</v>
      </c>
      <c r="DT49" s="25">
        <f t="shared" ref="DT49:DT56" si="59">+BX49+CU49</f>
        <v>0</v>
      </c>
    </row>
    <row r="50" spans="1:124" ht="35.25" customHeight="1" x14ac:dyDescent="0.3">
      <c r="A50" s="26"/>
      <c r="B50" s="45"/>
      <c r="C50" s="16" t="s">
        <v>162</v>
      </c>
      <c r="D50" s="27" t="s">
        <v>163</v>
      </c>
      <c r="E50" s="18">
        <v>410</v>
      </c>
      <c r="F50" s="31" t="s">
        <v>133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1" t="e">
        <f t="shared" si="50"/>
        <v>#DIV/0!</v>
      </c>
      <c r="AD50" s="20">
        <f t="shared" si="42"/>
        <v>0</v>
      </c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1" t="e">
        <f t="shared" si="51"/>
        <v>#DIV/0!</v>
      </c>
      <c r="BA50" s="20">
        <f t="shared" si="48"/>
        <v>0</v>
      </c>
      <c r="BB50" s="20">
        <f t="shared" si="52"/>
        <v>0</v>
      </c>
      <c r="BC50" s="20">
        <f t="shared" si="52"/>
        <v>0</v>
      </c>
      <c r="BD50" s="20">
        <f t="shared" si="43"/>
        <v>0</v>
      </c>
      <c r="BE50" s="20">
        <f t="shared" si="43"/>
        <v>0</v>
      </c>
      <c r="BF50" s="20">
        <f t="shared" si="43"/>
        <v>0</v>
      </c>
      <c r="BG50" s="20">
        <f t="shared" si="43"/>
        <v>0</v>
      </c>
      <c r="BH50" s="20">
        <f t="shared" si="43"/>
        <v>0</v>
      </c>
      <c r="BI50" s="20">
        <f t="shared" si="43"/>
        <v>0</v>
      </c>
      <c r="BJ50" s="20">
        <f t="shared" si="43"/>
        <v>0</v>
      </c>
      <c r="BK50" s="20">
        <f t="shared" si="43"/>
        <v>0</v>
      </c>
      <c r="BL50" s="20">
        <f t="shared" si="43"/>
        <v>0</v>
      </c>
      <c r="BM50" s="20">
        <f t="shared" si="43"/>
        <v>0</v>
      </c>
      <c r="BN50" s="20">
        <f t="shared" si="43"/>
        <v>0</v>
      </c>
      <c r="BO50" s="20">
        <f t="shared" si="43"/>
        <v>0</v>
      </c>
      <c r="BP50" s="20">
        <f t="shared" si="43"/>
        <v>0</v>
      </c>
      <c r="BQ50" s="20">
        <f t="shared" si="43"/>
        <v>0</v>
      </c>
      <c r="BR50" s="20">
        <f t="shared" si="44"/>
        <v>0</v>
      </c>
      <c r="BS50" s="20">
        <f t="shared" si="44"/>
        <v>0</v>
      </c>
      <c r="BT50" s="20">
        <f t="shared" si="44"/>
        <v>0</v>
      </c>
      <c r="BU50" s="20">
        <f t="shared" si="44"/>
        <v>0</v>
      </c>
      <c r="BV50" s="20">
        <f t="shared" si="44"/>
        <v>0</v>
      </c>
      <c r="BW50" s="21" t="e">
        <f t="shared" si="53"/>
        <v>#DIV/0!</v>
      </c>
      <c r="BX50" s="20">
        <f t="shared" si="54"/>
        <v>0</v>
      </c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1" t="e">
        <f t="shared" si="55"/>
        <v>#DIV/0!</v>
      </c>
      <c r="CU50" s="20">
        <f t="shared" si="49"/>
        <v>0</v>
      </c>
      <c r="CV50" s="20">
        <f t="shared" si="56"/>
        <v>0</v>
      </c>
      <c r="CW50" s="20">
        <f t="shared" si="56"/>
        <v>0</v>
      </c>
      <c r="CX50" s="20">
        <f t="shared" si="46"/>
        <v>0</v>
      </c>
      <c r="CY50" s="20">
        <f t="shared" si="46"/>
        <v>0</v>
      </c>
      <c r="CZ50" s="20">
        <f t="shared" si="46"/>
        <v>0</v>
      </c>
      <c r="DA50" s="20">
        <f t="shared" si="46"/>
        <v>0</v>
      </c>
      <c r="DB50" s="20">
        <f t="shared" si="46"/>
        <v>0</v>
      </c>
      <c r="DC50" s="20">
        <f t="shared" si="46"/>
        <v>0</v>
      </c>
      <c r="DD50" s="20">
        <f t="shared" si="46"/>
        <v>0</v>
      </c>
      <c r="DE50" s="20">
        <f t="shared" si="46"/>
        <v>0</v>
      </c>
      <c r="DF50" s="20">
        <f t="shared" si="46"/>
        <v>0</v>
      </c>
      <c r="DG50" s="20">
        <f t="shared" si="46"/>
        <v>0</v>
      </c>
      <c r="DH50" s="20">
        <f t="shared" si="46"/>
        <v>0</v>
      </c>
      <c r="DI50" s="20">
        <f t="shared" si="46"/>
        <v>0</v>
      </c>
      <c r="DJ50" s="20">
        <f t="shared" si="46"/>
        <v>0</v>
      </c>
      <c r="DK50" s="20">
        <f t="shared" si="46"/>
        <v>0</v>
      </c>
      <c r="DL50" s="20">
        <f t="shared" si="47"/>
        <v>0</v>
      </c>
      <c r="DM50" s="20">
        <f t="shared" si="47"/>
        <v>0</v>
      </c>
      <c r="DN50" s="20">
        <f t="shared" si="47"/>
        <v>0</v>
      </c>
      <c r="DO50" s="20">
        <f t="shared" si="47"/>
        <v>0</v>
      </c>
      <c r="DP50" s="20">
        <f t="shared" si="47"/>
        <v>0</v>
      </c>
      <c r="DR50" s="25">
        <f t="shared" si="57"/>
        <v>0</v>
      </c>
      <c r="DS50" s="25">
        <f t="shared" si="58"/>
        <v>0</v>
      </c>
      <c r="DT50" s="25">
        <f t="shared" si="59"/>
        <v>0</v>
      </c>
    </row>
    <row r="51" spans="1:124" ht="32.25" customHeight="1" x14ac:dyDescent="0.3">
      <c r="A51" s="26"/>
      <c r="B51" s="45"/>
      <c r="C51" s="16" t="s">
        <v>164</v>
      </c>
      <c r="D51" s="27" t="s">
        <v>165</v>
      </c>
      <c r="E51" s="18">
        <v>410</v>
      </c>
      <c r="F51" s="31" t="s">
        <v>133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1" t="e">
        <f t="shared" si="50"/>
        <v>#DIV/0!</v>
      </c>
      <c r="AD51" s="20">
        <f t="shared" si="42"/>
        <v>0</v>
      </c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1" t="e">
        <f t="shared" si="51"/>
        <v>#DIV/0!</v>
      </c>
      <c r="BA51" s="20">
        <f t="shared" si="48"/>
        <v>0</v>
      </c>
      <c r="BB51" s="20">
        <f t="shared" si="52"/>
        <v>0</v>
      </c>
      <c r="BC51" s="20">
        <f t="shared" si="52"/>
        <v>0</v>
      </c>
      <c r="BD51" s="20">
        <f t="shared" si="43"/>
        <v>0</v>
      </c>
      <c r="BE51" s="20">
        <f t="shared" si="43"/>
        <v>0</v>
      </c>
      <c r="BF51" s="20">
        <f t="shared" si="43"/>
        <v>0</v>
      </c>
      <c r="BG51" s="20">
        <f t="shared" si="43"/>
        <v>0</v>
      </c>
      <c r="BH51" s="20">
        <f t="shared" si="43"/>
        <v>0</v>
      </c>
      <c r="BI51" s="20">
        <f t="shared" si="43"/>
        <v>0</v>
      </c>
      <c r="BJ51" s="20">
        <f t="shared" si="43"/>
        <v>0</v>
      </c>
      <c r="BK51" s="20">
        <f t="shared" si="43"/>
        <v>0</v>
      </c>
      <c r="BL51" s="20">
        <f t="shared" si="43"/>
        <v>0</v>
      </c>
      <c r="BM51" s="20">
        <f t="shared" si="43"/>
        <v>0</v>
      </c>
      <c r="BN51" s="20">
        <f t="shared" si="43"/>
        <v>0</v>
      </c>
      <c r="BO51" s="20">
        <f t="shared" si="43"/>
        <v>0</v>
      </c>
      <c r="BP51" s="20">
        <f t="shared" si="43"/>
        <v>0</v>
      </c>
      <c r="BQ51" s="20">
        <f t="shared" si="43"/>
        <v>0</v>
      </c>
      <c r="BR51" s="20">
        <f t="shared" si="44"/>
        <v>0</v>
      </c>
      <c r="BS51" s="20">
        <f t="shared" si="44"/>
        <v>0</v>
      </c>
      <c r="BT51" s="20">
        <f t="shared" si="44"/>
        <v>0</v>
      </c>
      <c r="BU51" s="20">
        <f t="shared" si="44"/>
        <v>0</v>
      </c>
      <c r="BV51" s="20">
        <f t="shared" si="44"/>
        <v>0</v>
      </c>
      <c r="BW51" s="21" t="e">
        <f t="shared" si="53"/>
        <v>#DIV/0!</v>
      </c>
      <c r="BX51" s="20">
        <f t="shared" si="54"/>
        <v>0</v>
      </c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1" t="e">
        <f t="shared" si="55"/>
        <v>#DIV/0!</v>
      </c>
      <c r="CU51" s="20">
        <f t="shared" si="49"/>
        <v>0</v>
      </c>
      <c r="CV51" s="20">
        <f t="shared" si="56"/>
        <v>0</v>
      </c>
      <c r="CW51" s="20">
        <f t="shared" si="56"/>
        <v>0</v>
      </c>
      <c r="CX51" s="20">
        <f t="shared" si="46"/>
        <v>0</v>
      </c>
      <c r="CY51" s="20">
        <f t="shared" si="46"/>
        <v>0</v>
      </c>
      <c r="CZ51" s="20">
        <f t="shared" si="46"/>
        <v>0</v>
      </c>
      <c r="DA51" s="20">
        <f t="shared" si="46"/>
        <v>0</v>
      </c>
      <c r="DB51" s="20">
        <f t="shared" si="46"/>
        <v>0</v>
      </c>
      <c r="DC51" s="20">
        <f t="shared" si="46"/>
        <v>0</v>
      </c>
      <c r="DD51" s="20">
        <f t="shared" si="46"/>
        <v>0</v>
      </c>
      <c r="DE51" s="20">
        <f t="shared" si="46"/>
        <v>0</v>
      </c>
      <c r="DF51" s="20">
        <f t="shared" si="46"/>
        <v>0</v>
      </c>
      <c r="DG51" s="20">
        <f t="shared" si="46"/>
        <v>0</v>
      </c>
      <c r="DH51" s="20">
        <f t="shared" si="46"/>
        <v>0</v>
      </c>
      <c r="DI51" s="20">
        <f t="shared" si="46"/>
        <v>0</v>
      </c>
      <c r="DJ51" s="20">
        <f t="shared" si="46"/>
        <v>0</v>
      </c>
      <c r="DK51" s="20">
        <f t="shared" si="46"/>
        <v>0</v>
      </c>
      <c r="DL51" s="20">
        <f t="shared" si="47"/>
        <v>0</v>
      </c>
      <c r="DM51" s="20">
        <f t="shared" si="47"/>
        <v>0</v>
      </c>
      <c r="DN51" s="20">
        <f t="shared" si="47"/>
        <v>0</v>
      </c>
      <c r="DO51" s="20">
        <f t="shared" si="47"/>
        <v>0</v>
      </c>
      <c r="DP51" s="20">
        <f t="shared" si="47"/>
        <v>0</v>
      </c>
      <c r="DR51" s="25">
        <f t="shared" si="57"/>
        <v>0</v>
      </c>
      <c r="DS51" s="25">
        <f t="shared" si="58"/>
        <v>0</v>
      </c>
      <c r="DT51" s="25">
        <f t="shared" si="59"/>
        <v>0</v>
      </c>
    </row>
    <row r="52" spans="1:124" ht="36" customHeight="1" x14ac:dyDescent="0.3">
      <c r="A52" s="26"/>
      <c r="B52" s="45"/>
      <c r="C52" s="16" t="s">
        <v>166</v>
      </c>
      <c r="D52" s="27" t="s">
        <v>167</v>
      </c>
      <c r="E52" s="18">
        <v>410</v>
      </c>
      <c r="F52" s="31" t="s">
        <v>133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1">
        <f t="shared" si="50"/>
        <v>0</v>
      </c>
      <c r="AD52" s="20">
        <f t="shared" si="42"/>
        <v>0</v>
      </c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1">
        <f t="shared" si="51"/>
        <v>1</v>
      </c>
      <c r="BA52" s="20">
        <f t="shared" si="48"/>
        <v>10000000</v>
      </c>
      <c r="BB52" s="20">
        <f t="shared" si="52"/>
        <v>0</v>
      </c>
      <c r="BC52" s="20">
        <f t="shared" si="52"/>
        <v>0</v>
      </c>
      <c r="BD52" s="20">
        <f t="shared" si="43"/>
        <v>0</v>
      </c>
      <c r="BE52" s="20">
        <f t="shared" si="43"/>
        <v>0</v>
      </c>
      <c r="BF52" s="20">
        <f t="shared" si="43"/>
        <v>0</v>
      </c>
      <c r="BG52" s="20">
        <f t="shared" si="43"/>
        <v>0</v>
      </c>
      <c r="BH52" s="20">
        <f t="shared" si="43"/>
        <v>10000000</v>
      </c>
      <c r="BI52" s="20">
        <f t="shared" si="43"/>
        <v>0</v>
      </c>
      <c r="BJ52" s="20">
        <f t="shared" si="43"/>
        <v>0</v>
      </c>
      <c r="BK52" s="20">
        <f t="shared" si="43"/>
        <v>0</v>
      </c>
      <c r="BL52" s="20">
        <f t="shared" si="43"/>
        <v>0</v>
      </c>
      <c r="BM52" s="20">
        <f t="shared" si="43"/>
        <v>0</v>
      </c>
      <c r="BN52" s="20">
        <f t="shared" si="43"/>
        <v>0</v>
      </c>
      <c r="BO52" s="20">
        <f t="shared" si="43"/>
        <v>0</v>
      </c>
      <c r="BP52" s="20">
        <f t="shared" si="43"/>
        <v>0</v>
      </c>
      <c r="BQ52" s="20">
        <f t="shared" si="43"/>
        <v>0</v>
      </c>
      <c r="BR52" s="20">
        <f t="shared" si="44"/>
        <v>0</v>
      </c>
      <c r="BS52" s="20">
        <f t="shared" si="44"/>
        <v>0</v>
      </c>
      <c r="BT52" s="20">
        <f t="shared" si="44"/>
        <v>0</v>
      </c>
      <c r="BU52" s="20">
        <f t="shared" si="44"/>
        <v>0</v>
      </c>
      <c r="BV52" s="20">
        <f t="shared" si="44"/>
        <v>0</v>
      </c>
      <c r="BW52" s="21">
        <f t="shared" si="53"/>
        <v>0</v>
      </c>
      <c r="BX52" s="20">
        <f t="shared" si="54"/>
        <v>0</v>
      </c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1">
        <f t="shared" si="55"/>
        <v>1</v>
      </c>
      <c r="CU52" s="20">
        <f t="shared" si="49"/>
        <v>10000000</v>
      </c>
      <c r="CV52" s="20">
        <f t="shared" si="56"/>
        <v>0</v>
      </c>
      <c r="CW52" s="20">
        <f t="shared" si="56"/>
        <v>0</v>
      </c>
      <c r="CX52" s="20">
        <f t="shared" si="46"/>
        <v>0</v>
      </c>
      <c r="CY52" s="20">
        <f t="shared" si="46"/>
        <v>0</v>
      </c>
      <c r="CZ52" s="20">
        <f t="shared" si="46"/>
        <v>0</v>
      </c>
      <c r="DA52" s="20">
        <f t="shared" si="46"/>
        <v>0</v>
      </c>
      <c r="DB52" s="20">
        <f t="shared" si="46"/>
        <v>10000000</v>
      </c>
      <c r="DC52" s="20">
        <f t="shared" si="46"/>
        <v>0</v>
      </c>
      <c r="DD52" s="20">
        <f t="shared" si="46"/>
        <v>0</v>
      </c>
      <c r="DE52" s="20">
        <f t="shared" si="46"/>
        <v>0</v>
      </c>
      <c r="DF52" s="20">
        <f t="shared" si="46"/>
        <v>0</v>
      </c>
      <c r="DG52" s="20">
        <f t="shared" si="46"/>
        <v>0</v>
      </c>
      <c r="DH52" s="20">
        <f t="shared" si="46"/>
        <v>0</v>
      </c>
      <c r="DI52" s="20">
        <f t="shared" si="46"/>
        <v>0</v>
      </c>
      <c r="DJ52" s="20">
        <f t="shared" si="46"/>
        <v>0</v>
      </c>
      <c r="DK52" s="20">
        <f t="shared" si="46"/>
        <v>0</v>
      </c>
      <c r="DL52" s="20">
        <f t="shared" si="47"/>
        <v>0</v>
      </c>
      <c r="DM52" s="20">
        <f t="shared" si="47"/>
        <v>0</v>
      </c>
      <c r="DN52" s="20">
        <f t="shared" si="47"/>
        <v>0</v>
      </c>
      <c r="DO52" s="20">
        <f t="shared" si="47"/>
        <v>0</v>
      </c>
      <c r="DP52" s="20">
        <f t="shared" si="47"/>
        <v>0</v>
      </c>
      <c r="DR52" s="25">
        <f t="shared" si="57"/>
        <v>10000000</v>
      </c>
      <c r="DS52" s="25">
        <f t="shared" si="58"/>
        <v>10000000</v>
      </c>
      <c r="DT52" s="25">
        <f t="shared" si="59"/>
        <v>10000000</v>
      </c>
    </row>
    <row r="53" spans="1:124" ht="31.5" customHeight="1" x14ac:dyDescent="0.3">
      <c r="A53" s="26"/>
      <c r="B53" s="45"/>
      <c r="C53" s="16" t="s">
        <v>168</v>
      </c>
      <c r="D53" s="27" t="s">
        <v>169</v>
      </c>
      <c r="E53" s="18">
        <v>410</v>
      </c>
      <c r="F53" s="31" t="s">
        <v>133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1">
        <f t="shared" si="50"/>
        <v>0</v>
      </c>
      <c r="AD53" s="20">
        <f t="shared" si="42"/>
        <v>0</v>
      </c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1">
        <f t="shared" si="51"/>
        <v>1</v>
      </c>
      <c r="BA53" s="20">
        <f t="shared" si="48"/>
        <v>15000000</v>
      </c>
      <c r="BB53" s="20">
        <f t="shared" si="52"/>
        <v>0</v>
      </c>
      <c r="BC53" s="20">
        <f t="shared" si="52"/>
        <v>0</v>
      </c>
      <c r="BD53" s="20">
        <f t="shared" si="43"/>
        <v>0</v>
      </c>
      <c r="BE53" s="20">
        <f t="shared" si="43"/>
        <v>0</v>
      </c>
      <c r="BF53" s="20">
        <f t="shared" si="43"/>
        <v>0</v>
      </c>
      <c r="BG53" s="20">
        <f t="shared" si="43"/>
        <v>0</v>
      </c>
      <c r="BH53" s="20">
        <f t="shared" si="43"/>
        <v>15000000</v>
      </c>
      <c r="BI53" s="20">
        <f t="shared" si="43"/>
        <v>0</v>
      </c>
      <c r="BJ53" s="20">
        <f t="shared" si="43"/>
        <v>0</v>
      </c>
      <c r="BK53" s="20">
        <f t="shared" si="43"/>
        <v>0</v>
      </c>
      <c r="BL53" s="20">
        <f t="shared" si="43"/>
        <v>0</v>
      </c>
      <c r="BM53" s="20">
        <f t="shared" si="43"/>
        <v>0</v>
      </c>
      <c r="BN53" s="20">
        <f t="shared" si="43"/>
        <v>0</v>
      </c>
      <c r="BO53" s="20">
        <f t="shared" si="43"/>
        <v>0</v>
      </c>
      <c r="BP53" s="20">
        <f t="shared" si="43"/>
        <v>0</v>
      </c>
      <c r="BQ53" s="20">
        <f t="shared" si="43"/>
        <v>0</v>
      </c>
      <c r="BR53" s="20">
        <f t="shared" si="44"/>
        <v>0</v>
      </c>
      <c r="BS53" s="20">
        <f t="shared" si="44"/>
        <v>0</v>
      </c>
      <c r="BT53" s="20">
        <f t="shared" si="44"/>
        <v>0</v>
      </c>
      <c r="BU53" s="20">
        <f t="shared" si="44"/>
        <v>0</v>
      </c>
      <c r="BV53" s="20">
        <f t="shared" si="44"/>
        <v>0</v>
      </c>
      <c r="BW53" s="21">
        <f t="shared" si="53"/>
        <v>0</v>
      </c>
      <c r="BX53" s="20">
        <f t="shared" si="54"/>
        <v>0</v>
      </c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1">
        <f t="shared" si="55"/>
        <v>1</v>
      </c>
      <c r="CU53" s="20">
        <f t="shared" si="49"/>
        <v>15000000</v>
      </c>
      <c r="CV53" s="20">
        <f t="shared" si="56"/>
        <v>0</v>
      </c>
      <c r="CW53" s="20">
        <f t="shared" si="56"/>
        <v>0</v>
      </c>
      <c r="CX53" s="20">
        <f t="shared" si="46"/>
        <v>0</v>
      </c>
      <c r="CY53" s="20">
        <f t="shared" si="46"/>
        <v>0</v>
      </c>
      <c r="CZ53" s="20">
        <f t="shared" si="46"/>
        <v>0</v>
      </c>
      <c r="DA53" s="20">
        <f t="shared" si="46"/>
        <v>0</v>
      </c>
      <c r="DB53" s="20">
        <f t="shared" si="46"/>
        <v>15000000</v>
      </c>
      <c r="DC53" s="20">
        <f t="shared" si="46"/>
        <v>0</v>
      </c>
      <c r="DD53" s="20">
        <f t="shared" si="46"/>
        <v>0</v>
      </c>
      <c r="DE53" s="20">
        <f t="shared" si="46"/>
        <v>0</v>
      </c>
      <c r="DF53" s="20">
        <f t="shared" si="46"/>
        <v>0</v>
      </c>
      <c r="DG53" s="20">
        <f t="shared" si="46"/>
        <v>0</v>
      </c>
      <c r="DH53" s="20">
        <f t="shared" si="46"/>
        <v>0</v>
      </c>
      <c r="DI53" s="20">
        <f t="shared" si="46"/>
        <v>0</v>
      </c>
      <c r="DJ53" s="20">
        <f t="shared" si="46"/>
        <v>0</v>
      </c>
      <c r="DK53" s="20">
        <f t="shared" si="46"/>
        <v>0</v>
      </c>
      <c r="DL53" s="20">
        <f t="shared" si="47"/>
        <v>0</v>
      </c>
      <c r="DM53" s="20">
        <f t="shared" si="47"/>
        <v>0</v>
      </c>
      <c r="DN53" s="20">
        <f t="shared" si="47"/>
        <v>0</v>
      </c>
      <c r="DO53" s="20">
        <f t="shared" si="47"/>
        <v>0</v>
      </c>
      <c r="DP53" s="20">
        <f t="shared" si="47"/>
        <v>0</v>
      </c>
      <c r="DR53" s="25">
        <f t="shared" si="57"/>
        <v>15000000</v>
      </c>
      <c r="DS53" s="25">
        <f t="shared" si="58"/>
        <v>15000000</v>
      </c>
      <c r="DT53" s="25">
        <f t="shared" si="59"/>
        <v>15000000</v>
      </c>
    </row>
    <row r="54" spans="1:124" ht="30.75" customHeight="1" x14ac:dyDescent="0.3">
      <c r="A54" s="26"/>
      <c r="B54" s="45"/>
      <c r="C54" s="16" t="s">
        <v>170</v>
      </c>
      <c r="D54" s="27" t="s">
        <v>171</v>
      </c>
      <c r="E54" s="18">
        <v>410</v>
      </c>
      <c r="F54" s="31" t="s">
        <v>133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1">
        <f t="shared" si="50"/>
        <v>0</v>
      </c>
      <c r="AD54" s="20">
        <f t="shared" si="42"/>
        <v>0</v>
      </c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1">
        <f t="shared" si="51"/>
        <v>1</v>
      </c>
      <c r="BA54" s="20">
        <f t="shared" si="48"/>
        <v>16000000</v>
      </c>
      <c r="BB54" s="20">
        <f t="shared" si="52"/>
        <v>0</v>
      </c>
      <c r="BC54" s="20">
        <f t="shared" si="52"/>
        <v>0</v>
      </c>
      <c r="BD54" s="20">
        <f t="shared" si="43"/>
        <v>0</v>
      </c>
      <c r="BE54" s="20">
        <f t="shared" si="43"/>
        <v>0</v>
      </c>
      <c r="BF54" s="20">
        <f t="shared" si="43"/>
        <v>0</v>
      </c>
      <c r="BG54" s="20">
        <f t="shared" si="43"/>
        <v>0</v>
      </c>
      <c r="BH54" s="20">
        <f t="shared" si="43"/>
        <v>16000000</v>
      </c>
      <c r="BI54" s="20">
        <f t="shared" si="43"/>
        <v>0</v>
      </c>
      <c r="BJ54" s="20">
        <f t="shared" si="43"/>
        <v>0</v>
      </c>
      <c r="BK54" s="20">
        <f t="shared" si="43"/>
        <v>0</v>
      </c>
      <c r="BL54" s="20">
        <f t="shared" si="43"/>
        <v>0</v>
      </c>
      <c r="BM54" s="20">
        <f t="shared" si="43"/>
        <v>0</v>
      </c>
      <c r="BN54" s="20">
        <f t="shared" si="43"/>
        <v>0</v>
      </c>
      <c r="BO54" s="20">
        <f t="shared" si="43"/>
        <v>0</v>
      </c>
      <c r="BP54" s="20">
        <f t="shared" si="43"/>
        <v>0</v>
      </c>
      <c r="BQ54" s="20">
        <f t="shared" ref="BQ54:BQ56" si="60">W54-AT54</f>
        <v>0</v>
      </c>
      <c r="BR54" s="20">
        <f t="shared" si="44"/>
        <v>0</v>
      </c>
      <c r="BS54" s="20">
        <f t="shared" si="44"/>
        <v>0</v>
      </c>
      <c r="BT54" s="20">
        <f t="shared" si="44"/>
        <v>0</v>
      </c>
      <c r="BU54" s="20">
        <f t="shared" si="44"/>
        <v>0</v>
      </c>
      <c r="BV54" s="20">
        <f t="shared" si="44"/>
        <v>0</v>
      </c>
      <c r="BW54" s="21">
        <f t="shared" si="53"/>
        <v>0</v>
      </c>
      <c r="BX54" s="20">
        <f t="shared" si="54"/>
        <v>0</v>
      </c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1">
        <f t="shared" si="55"/>
        <v>1</v>
      </c>
      <c r="CU54" s="20">
        <f t="shared" si="49"/>
        <v>16000000</v>
      </c>
      <c r="CV54" s="20">
        <f t="shared" si="56"/>
        <v>0</v>
      </c>
      <c r="CW54" s="20">
        <f t="shared" si="56"/>
        <v>0</v>
      </c>
      <c r="CX54" s="20">
        <f t="shared" si="46"/>
        <v>0</v>
      </c>
      <c r="CY54" s="20">
        <f t="shared" si="46"/>
        <v>0</v>
      </c>
      <c r="CZ54" s="20">
        <f t="shared" si="46"/>
        <v>0</v>
      </c>
      <c r="DA54" s="20">
        <f t="shared" si="46"/>
        <v>0</v>
      </c>
      <c r="DB54" s="20">
        <f t="shared" si="46"/>
        <v>16000000</v>
      </c>
      <c r="DC54" s="20">
        <f t="shared" si="46"/>
        <v>0</v>
      </c>
      <c r="DD54" s="20">
        <f t="shared" si="46"/>
        <v>0</v>
      </c>
      <c r="DE54" s="20">
        <f t="shared" si="46"/>
        <v>0</v>
      </c>
      <c r="DF54" s="20">
        <f t="shared" si="46"/>
        <v>0</v>
      </c>
      <c r="DG54" s="20">
        <f t="shared" si="46"/>
        <v>0</v>
      </c>
      <c r="DH54" s="20">
        <f t="shared" si="46"/>
        <v>0</v>
      </c>
      <c r="DI54" s="20">
        <f t="shared" si="46"/>
        <v>0</v>
      </c>
      <c r="DJ54" s="20">
        <f t="shared" si="46"/>
        <v>0</v>
      </c>
      <c r="DK54" s="20">
        <f t="shared" ref="DK54:DK56" si="61">W54-CN54</f>
        <v>0</v>
      </c>
      <c r="DL54" s="20">
        <f t="shared" si="47"/>
        <v>0</v>
      </c>
      <c r="DM54" s="20">
        <f t="shared" si="47"/>
        <v>0</v>
      </c>
      <c r="DN54" s="20">
        <f t="shared" si="47"/>
        <v>0</v>
      </c>
      <c r="DO54" s="20">
        <f t="shared" si="47"/>
        <v>0</v>
      </c>
      <c r="DP54" s="20">
        <f t="shared" si="47"/>
        <v>0</v>
      </c>
      <c r="DR54" s="25">
        <f t="shared" si="57"/>
        <v>16000000</v>
      </c>
      <c r="DS54" s="25">
        <f t="shared" si="58"/>
        <v>16000000</v>
      </c>
      <c r="DT54" s="25">
        <f t="shared" si="59"/>
        <v>16000000</v>
      </c>
    </row>
    <row r="55" spans="1:124" ht="36" customHeight="1" x14ac:dyDescent="0.3">
      <c r="A55" s="26"/>
      <c r="B55" s="45"/>
      <c r="C55" s="16" t="s">
        <v>172</v>
      </c>
      <c r="D55" s="27" t="s">
        <v>173</v>
      </c>
      <c r="E55" s="18">
        <v>410</v>
      </c>
      <c r="F55" s="31" t="s">
        <v>133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1">
        <f t="shared" si="50"/>
        <v>0</v>
      </c>
      <c r="AD55" s="20">
        <f t="shared" si="42"/>
        <v>0</v>
      </c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1">
        <f t="shared" si="51"/>
        <v>1</v>
      </c>
      <c r="BA55" s="20">
        <f t="shared" si="48"/>
        <v>20000000</v>
      </c>
      <c r="BB55" s="20">
        <f t="shared" si="52"/>
        <v>0</v>
      </c>
      <c r="BC55" s="20">
        <f t="shared" si="52"/>
        <v>0</v>
      </c>
      <c r="BD55" s="20">
        <f t="shared" si="52"/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60"/>
        <v>0</v>
      </c>
      <c r="BR55" s="20">
        <f t="shared" si="44"/>
        <v>0</v>
      </c>
      <c r="BS55" s="20">
        <f t="shared" si="44"/>
        <v>20000000</v>
      </c>
      <c r="BT55" s="20">
        <f t="shared" si="44"/>
        <v>0</v>
      </c>
      <c r="BU55" s="20">
        <f t="shared" si="44"/>
        <v>0</v>
      </c>
      <c r="BV55" s="20">
        <f t="shared" si="44"/>
        <v>0</v>
      </c>
      <c r="BW55" s="21">
        <f t="shared" si="53"/>
        <v>0</v>
      </c>
      <c r="BX55" s="20">
        <f t="shared" si="54"/>
        <v>0</v>
      </c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1">
        <f t="shared" si="55"/>
        <v>1</v>
      </c>
      <c r="CU55" s="20">
        <f t="shared" si="49"/>
        <v>20000000</v>
      </c>
      <c r="CV55" s="20">
        <f t="shared" si="56"/>
        <v>0</v>
      </c>
      <c r="CW55" s="20">
        <f t="shared" si="56"/>
        <v>0</v>
      </c>
      <c r="CX55" s="20">
        <f t="shared" si="56"/>
        <v>0</v>
      </c>
      <c r="CY55" s="20">
        <f t="shared" si="56"/>
        <v>0</v>
      </c>
      <c r="CZ55" s="20">
        <f t="shared" si="56"/>
        <v>0</v>
      </c>
      <c r="DA55" s="20">
        <f t="shared" si="56"/>
        <v>0</v>
      </c>
      <c r="DB55" s="20">
        <f t="shared" si="56"/>
        <v>0</v>
      </c>
      <c r="DC55" s="20">
        <f t="shared" si="56"/>
        <v>0</v>
      </c>
      <c r="DD55" s="20">
        <f t="shared" si="56"/>
        <v>0</v>
      </c>
      <c r="DE55" s="20">
        <f t="shared" si="56"/>
        <v>0</v>
      </c>
      <c r="DF55" s="20">
        <f t="shared" si="56"/>
        <v>0</v>
      </c>
      <c r="DG55" s="20">
        <f t="shared" si="56"/>
        <v>0</v>
      </c>
      <c r="DH55" s="20">
        <f t="shared" si="56"/>
        <v>0</v>
      </c>
      <c r="DI55" s="20">
        <f t="shared" si="56"/>
        <v>0</v>
      </c>
      <c r="DJ55" s="20">
        <f t="shared" si="56"/>
        <v>0</v>
      </c>
      <c r="DK55" s="20">
        <f t="shared" si="61"/>
        <v>0</v>
      </c>
      <c r="DL55" s="20">
        <f t="shared" si="47"/>
        <v>0</v>
      </c>
      <c r="DM55" s="20">
        <f t="shared" si="47"/>
        <v>20000000</v>
      </c>
      <c r="DN55" s="20">
        <f t="shared" si="47"/>
        <v>0</v>
      </c>
      <c r="DO55" s="20">
        <f t="shared" si="47"/>
        <v>0</v>
      </c>
      <c r="DP55" s="20">
        <f t="shared" si="47"/>
        <v>0</v>
      </c>
      <c r="DR55" s="25">
        <f t="shared" si="57"/>
        <v>20000000</v>
      </c>
      <c r="DS55" s="25">
        <f t="shared" si="58"/>
        <v>20000000</v>
      </c>
      <c r="DT55" s="25">
        <f t="shared" si="59"/>
        <v>20000000</v>
      </c>
    </row>
    <row r="56" spans="1:124" ht="33.75" customHeight="1" x14ac:dyDescent="0.3">
      <c r="A56" s="26"/>
      <c r="B56" s="45"/>
      <c r="C56" s="16" t="s">
        <v>174</v>
      </c>
      <c r="D56" s="27" t="s">
        <v>175</v>
      </c>
      <c r="E56" s="18">
        <v>410</v>
      </c>
      <c r="F56" s="31" t="s">
        <v>133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1" t="e">
        <f t="shared" si="50"/>
        <v>#DIV/0!</v>
      </c>
      <c r="AD56" s="20">
        <f t="shared" si="42"/>
        <v>0</v>
      </c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1" t="e">
        <f t="shared" si="51"/>
        <v>#DIV/0!</v>
      </c>
      <c r="BA56" s="20">
        <f t="shared" si="48"/>
        <v>0</v>
      </c>
      <c r="BB56" s="20">
        <f t="shared" si="52"/>
        <v>0</v>
      </c>
      <c r="BC56" s="20">
        <f t="shared" si="52"/>
        <v>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60"/>
        <v>0</v>
      </c>
      <c r="BR56" s="20">
        <f t="shared" si="44"/>
        <v>0</v>
      </c>
      <c r="BS56" s="20">
        <f t="shared" si="44"/>
        <v>0</v>
      </c>
      <c r="BT56" s="20">
        <f t="shared" si="44"/>
        <v>0</v>
      </c>
      <c r="BU56" s="20">
        <f t="shared" si="44"/>
        <v>0</v>
      </c>
      <c r="BV56" s="20">
        <f t="shared" si="44"/>
        <v>0</v>
      </c>
      <c r="BW56" s="21" t="e">
        <f t="shared" si="53"/>
        <v>#DIV/0!</v>
      </c>
      <c r="BX56" s="20">
        <f t="shared" si="54"/>
        <v>0</v>
      </c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1" t="e">
        <f t="shared" si="55"/>
        <v>#DIV/0!</v>
      </c>
      <c r="CU56" s="20">
        <f t="shared" si="49"/>
        <v>0</v>
      </c>
      <c r="CV56" s="20">
        <f t="shared" si="56"/>
        <v>0</v>
      </c>
      <c r="CW56" s="20">
        <f t="shared" si="56"/>
        <v>0</v>
      </c>
      <c r="CX56" s="20">
        <f t="shared" si="56"/>
        <v>0</v>
      </c>
      <c r="CY56" s="20">
        <f t="shared" si="56"/>
        <v>0</v>
      </c>
      <c r="CZ56" s="20">
        <f t="shared" si="56"/>
        <v>0</v>
      </c>
      <c r="DA56" s="20">
        <f t="shared" si="56"/>
        <v>0</v>
      </c>
      <c r="DB56" s="20">
        <f t="shared" si="56"/>
        <v>0</v>
      </c>
      <c r="DC56" s="20">
        <f t="shared" si="56"/>
        <v>0</v>
      </c>
      <c r="DD56" s="20">
        <f t="shared" si="56"/>
        <v>0</v>
      </c>
      <c r="DE56" s="20">
        <f t="shared" si="56"/>
        <v>0</v>
      </c>
      <c r="DF56" s="20">
        <f t="shared" si="56"/>
        <v>0</v>
      </c>
      <c r="DG56" s="20">
        <f t="shared" si="56"/>
        <v>0</v>
      </c>
      <c r="DH56" s="20">
        <f t="shared" si="56"/>
        <v>0</v>
      </c>
      <c r="DI56" s="20">
        <f t="shared" si="56"/>
        <v>0</v>
      </c>
      <c r="DJ56" s="20">
        <f t="shared" si="56"/>
        <v>0</v>
      </c>
      <c r="DK56" s="20">
        <f t="shared" si="61"/>
        <v>0</v>
      </c>
      <c r="DL56" s="20">
        <f t="shared" si="47"/>
        <v>0</v>
      </c>
      <c r="DM56" s="20">
        <f t="shared" si="47"/>
        <v>0</v>
      </c>
      <c r="DN56" s="20">
        <f t="shared" si="47"/>
        <v>0</v>
      </c>
      <c r="DO56" s="20">
        <f t="shared" si="47"/>
        <v>0</v>
      </c>
      <c r="DP56" s="20">
        <f t="shared" si="47"/>
        <v>0</v>
      </c>
      <c r="DR56" s="25">
        <f t="shared" si="57"/>
        <v>0</v>
      </c>
      <c r="DS56" s="25">
        <f t="shared" si="58"/>
        <v>0</v>
      </c>
      <c r="DT56" s="25">
        <f t="shared" si="59"/>
        <v>0</v>
      </c>
    </row>
    <row r="57" spans="1:124" ht="30.75" customHeight="1" x14ac:dyDescent="0.3">
      <c r="A57" s="197" t="s">
        <v>129</v>
      </c>
      <c r="B57" s="204" t="s">
        <v>176</v>
      </c>
      <c r="C57" s="43" t="s">
        <v>177</v>
      </c>
      <c r="D57" s="27" t="s">
        <v>178</v>
      </c>
      <c r="E57" s="44">
        <v>410</v>
      </c>
      <c r="F57" s="31" t="s">
        <v>133</v>
      </c>
      <c r="G57" s="20">
        <f t="shared" si="12"/>
        <v>70000000</v>
      </c>
      <c r="H57" s="20"/>
      <c r="I57" s="20"/>
      <c r="J57" s="20"/>
      <c r="K57" s="20"/>
      <c r="L57" s="20"/>
      <c r="M57" s="20"/>
      <c r="N57" s="20">
        <v>45000000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46">
        <f t="shared" si="28"/>
        <v>0</v>
      </c>
      <c r="AD57" s="20">
        <f t="shared" si="42"/>
        <v>0</v>
      </c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1">
        <f t="shared" si="14"/>
        <v>1</v>
      </c>
      <c r="BA57" s="20">
        <f t="shared" si="48"/>
        <v>70000000</v>
      </c>
      <c r="BB57" s="20">
        <f t="shared" si="52"/>
        <v>0</v>
      </c>
      <c r="BC57" s="20">
        <f t="shared" si="52"/>
        <v>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45000000</v>
      </c>
      <c r="BI57" s="20">
        <f t="shared" si="52"/>
        <v>0</v>
      </c>
      <c r="BJ57" s="20">
        <f t="shared" si="52"/>
        <v>0</v>
      </c>
      <c r="BK57" s="20">
        <f t="shared" si="52"/>
        <v>10000000</v>
      </c>
      <c r="BL57" s="20">
        <f t="shared" si="52"/>
        <v>0</v>
      </c>
      <c r="BM57" s="20">
        <f t="shared" si="52"/>
        <v>5000000</v>
      </c>
      <c r="BN57" s="20">
        <f t="shared" si="52"/>
        <v>10000000</v>
      </c>
      <c r="BO57" s="20">
        <f t="shared" si="52"/>
        <v>0</v>
      </c>
      <c r="BP57" s="20">
        <f t="shared" si="52"/>
        <v>0</v>
      </c>
      <c r="BQ57" s="20">
        <f t="shared" si="52"/>
        <v>0</v>
      </c>
      <c r="BR57" s="20">
        <f t="shared" si="44"/>
        <v>0</v>
      </c>
      <c r="BS57" s="20">
        <f t="shared" si="44"/>
        <v>0</v>
      </c>
      <c r="BT57" s="20">
        <f t="shared" si="44"/>
        <v>0</v>
      </c>
      <c r="BU57" s="20">
        <f t="shared" si="44"/>
        <v>0</v>
      </c>
      <c r="BV57" s="20">
        <f t="shared" si="44"/>
        <v>0</v>
      </c>
      <c r="BW57" s="21">
        <f t="shared" si="25"/>
        <v>0</v>
      </c>
      <c r="BX57" s="20">
        <f t="shared" si="45"/>
        <v>0</v>
      </c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1">
        <f t="shared" si="6"/>
        <v>1</v>
      </c>
      <c r="CU57" s="20">
        <f t="shared" si="49"/>
        <v>70000000</v>
      </c>
      <c r="CV57" s="20">
        <f t="shared" si="56"/>
        <v>0</v>
      </c>
      <c r="CW57" s="20">
        <f t="shared" si="56"/>
        <v>0</v>
      </c>
      <c r="CX57" s="20">
        <f t="shared" si="56"/>
        <v>0</v>
      </c>
      <c r="CY57" s="20">
        <f t="shared" si="56"/>
        <v>0</v>
      </c>
      <c r="CZ57" s="20">
        <f t="shared" si="56"/>
        <v>0</v>
      </c>
      <c r="DA57" s="20">
        <f t="shared" si="56"/>
        <v>0</v>
      </c>
      <c r="DB57" s="20">
        <f t="shared" si="56"/>
        <v>45000000</v>
      </c>
      <c r="DC57" s="20">
        <f t="shared" si="56"/>
        <v>0</v>
      </c>
      <c r="DD57" s="20">
        <f t="shared" si="56"/>
        <v>0</v>
      </c>
      <c r="DE57" s="20">
        <f t="shared" si="56"/>
        <v>10000000</v>
      </c>
      <c r="DF57" s="20">
        <f t="shared" si="56"/>
        <v>0</v>
      </c>
      <c r="DG57" s="20">
        <f t="shared" si="56"/>
        <v>5000000</v>
      </c>
      <c r="DH57" s="20">
        <f t="shared" si="56"/>
        <v>10000000</v>
      </c>
      <c r="DI57" s="20">
        <f t="shared" si="56"/>
        <v>0</v>
      </c>
      <c r="DJ57" s="20">
        <f t="shared" si="56"/>
        <v>0</v>
      </c>
      <c r="DK57" s="20">
        <f t="shared" si="56"/>
        <v>0</v>
      </c>
      <c r="DL57" s="20">
        <f t="shared" si="47"/>
        <v>0</v>
      </c>
      <c r="DM57" s="20">
        <f t="shared" si="47"/>
        <v>0</v>
      </c>
      <c r="DN57" s="20">
        <f t="shared" si="47"/>
        <v>0</v>
      </c>
      <c r="DO57" s="20">
        <f t="shared" si="47"/>
        <v>0</v>
      </c>
      <c r="DP57" s="20">
        <f t="shared" si="47"/>
        <v>0</v>
      </c>
      <c r="DR57" s="25">
        <f t="shared" si="40"/>
        <v>70000000</v>
      </c>
      <c r="DS57" s="25">
        <f t="shared" si="41"/>
        <v>70000000</v>
      </c>
      <c r="DT57" s="25">
        <f t="shared" si="11"/>
        <v>70000000</v>
      </c>
    </row>
    <row r="58" spans="1:124" ht="30.75" customHeight="1" x14ac:dyDescent="0.3">
      <c r="A58" s="197"/>
      <c r="B58" s="205"/>
      <c r="C58" s="16" t="s">
        <v>179</v>
      </c>
      <c r="D58" s="27" t="s">
        <v>180</v>
      </c>
      <c r="E58" s="18">
        <v>410</v>
      </c>
      <c r="F58" s="19" t="s">
        <v>181</v>
      </c>
      <c r="G58" s="20">
        <f t="shared" si="12"/>
        <v>251502304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v>30000000</v>
      </c>
      <c r="U58" s="20"/>
      <c r="V58" s="20"/>
      <c r="W58" s="20"/>
      <c r="X58" s="20"/>
      <c r="Y58" s="20"/>
      <c r="Z58" s="20"/>
      <c r="AA58" s="20"/>
      <c r="AB58" s="20">
        <f>21502304</f>
        <v>21502304</v>
      </c>
      <c r="AC58" s="21">
        <f t="shared" si="28"/>
        <v>4.3845093363438926E-2</v>
      </c>
      <c r="AD58" s="20">
        <f t="shared" si="42"/>
        <v>11027142</v>
      </c>
      <c r="AE58" s="20"/>
      <c r="AF58" s="20"/>
      <c r="AG58" s="20"/>
      <c r="AH58" s="20"/>
      <c r="AI58" s="20"/>
      <c r="AJ58" s="20"/>
      <c r="AK58" s="20">
        <f>+'[1]ENERO 2019'!$P$531</f>
        <v>11027142</v>
      </c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1">
        <f t="shared" si="14"/>
        <v>0.95615490663656111</v>
      </c>
      <c r="BA58" s="20">
        <f t="shared" si="48"/>
        <v>240475162</v>
      </c>
      <c r="BB58" s="20">
        <f t="shared" si="52"/>
        <v>0</v>
      </c>
      <c r="BC58" s="20">
        <f t="shared" si="52"/>
        <v>0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138972858</v>
      </c>
      <c r="BI58" s="20">
        <f t="shared" si="52"/>
        <v>0</v>
      </c>
      <c r="BJ58" s="20">
        <f t="shared" si="52"/>
        <v>0</v>
      </c>
      <c r="BK58" s="20">
        <f t="shared" si="52"/>
        <v>30000000</v>
      </c>
      <c r="BL58" s="20">
        <f t="shared" si="52"/>
        <v>0</v>
      </c>
      <c r="BM58" s="20">
        <f t="shared" si="52"/>
        <v>20000000</v>
      </c>
      <c r="BN58" s="20">
        <f t="shared" si="52"/>
        <v>30000000</v>
      </c>
      <c r="BO58" s="20">
        <f t="shared" si="52"/>
        <v>0</v>
      </c>
      <c r="BP58" s="20">
        <f t="shared" si="52"/>
        <v>0</v>
      </c>
      <c r="BQ58" s="20">
        <f t="shared" si="52"/>
        <v>0</v>
      </c>
      <c r="BR58" s="20">
        <f t="shared" si="44"/>
        <v>0</v>
      </c>
      <c r="BS58" s="20">
        <f t="shared" si="44"/>
        <v>0</v>
      </c>
      <c r="BT58" s="20">
        <f t="shared" si="44"/>
        <v>0</v>
      </c>
      <c r="BU58" s="20">
        <f t="shared" si="44"/>
        <v>0</v>
      </c>
      <c r="BV58" s="20">
        <f t="shared" si="44"/>
        <v>21502304</v>
      </c>
      <c r="BW58" s="21">
        <f t="shared" si="25"/>
        <v>4.3845085411225497E-2</v>
      </c>
      <c r="BX58" s="20">
        <f t="shared" si="45"/>
        <v>11027140</v>
      </c>
      <c r="BY58" s="20"/>
      <c r="BZ58" s="20"/>
      <c r="CA58" s="20"/>
      <c r="CB58" s="20"/>
      <c r="CC58" s="20"/>
      <c r="CD58" s="20"/>
      <c r="CE58" s="20">
        <f>+'[1]ENERO 2019'!$H$529</f>
        <v>11027140</v>
      </c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1">
        <f t="shared" si="6"/>
        <v>0.95615491458877455</v>
      </c>
      <c r="CU58" s="20">
        <f t="shared" si="49"/>
        <v>240475164</v>
      </c>
      <c r="CV58" s="20">
        <f t="shared" si="56"/>
        <v>0</v>
      </c>
      <c r="CW58" s="20">
        <f t="shared" si="56"/>
        <v>0</v>
      </c>
      <c r="CX58" s="20">
        <f t="shared" si="56"/>
        <v>0</v>
      </c>
      <c r="CY58" s="20">
        <f t="shared" si="56"/>
        <v>0</v>
      </c>
      <c r="CZ58" s="20">
        <f t="shared" si="56"/>
        <v>0</v>
      </c>
      <c r="DA58" s="20">
        <f t="shared" si="56"/>
        <v>0</v>
      </c>
      <c r="DB58" s="20">
        <f t="shared" si="56"/>
        <v>138972860</v>
      </c>
      <c r="DC58" s="20">
        <f t="shared" si="56"/>
        <v>0</v>
      </c>
      <c r="DD58" s="20">
        <f t="shared" si="56"/>
        <v>0</v>
      </c>
      <c r="DE58" s="20">
        <f t="shared" si="56"/>
        <v>30000000</v>
      </c>
      <c r="DF58" s="20">
        <f t="shared" si="56"/>
        <v>0</v>
      </c>
      <c r="DG58" s="20">
        <f t="shared" si="56"/>
        <v>20000000</v>
      </c>
      <c r="DH58" s="20">
        <f t="shared" si="56"/>
        <v>30000000</v>
      </c>
      <c r="DI58" s="20">
        <f t="shared" si="56"/>
        <v>0</v>
      </c>
      <c r="DJ58" s="20">
        <f t="shared" si="56"/>
        <v>0</v>
      </c>
      <c r="DK58" s="20">
        <f t="shared" si="56"/>
        <v>0</v>
      </c>
      <c r="DL58" s="20">
        <f t="shared" si="47"/>
        <v>0</v>
      </c>
      <c r="DM58" s="20">
        <f t="shared" si="47"/>
        <v>0</v>
      </c>
      <c r="DN58" s="20">
        <f t="shared" si="47"/>
        <v>0</v>
      </c>
      <c r="DO58" s="20">
        <f t="shared" si="47"/>
        <v>0</v>
      </c>
      <c r="DP58" s="20">
        <f t="shared" si="47"/>
        <v>21502304</v>
      </c>
      <c r="DR58" s="25">
        <f t="shared" si="40"/>
        <v>251502304</v>
      </c>
      <c r="DS58" s="25">
        <f t="shared" si="41"/>
        <v>251502304</v>
      </c>
      <c r="DT58" s="25">
        <f t="shared" si="11"/>
        <v>251502304</v>
      </c>
    </row>
    <row r="59" spans="1:124" ht="36.75" customHeight="1" x14ac:dyDescent="0.3">
      <c r="A59" s="197"/>
      <c r="B59" s="205"/>
      <c r="C59" s="16" t="s">
        <v>182</v>
      </c>
      <c r="D59" s="27" t="s">
        <v>183</v>
      </c>
      <c r="E59" s="18">
        <v>410</v>
      </c>
      <c r="F59" s="19" t="s">
        <v>184</v>
      </c>
      <c r="G59" s="20">
        <f t="shared" si="12"/>
        <v>115000000</v>
      </c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>
        <f>15000000</f>
        <v>15000000</v>
      </c>
      <c r="AC59" s="21">
        <f t="shared" si="28"/>
        <v>1.5395791304347825E-2</v>
      </c>
      <c r="AD59" s="20">
        <f t="shared" si="42"/>
        <v>1770516</v>
      </c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>
        <f>+'[1]ENERO 2019'!$AA$539</f>
        <v>1770516</v>
      </c>
      <c r="AW59" s="20"/>
      <c r="AX59" s="20"/>
      <c r="AY59" s="20"/>
      <c r="AZ59" s="21">
        <f t="shared" si="14"/>
        <v>0.98460420869565213</v>
      </c>
      <c r="BA59" s="20">
        <f t="shared" si="48"/>
        <v>113229484</v>
      </c>
      <c r="BB59" s="20">
        <f t="shared" si="52"/>
        <v>0</v>
      </c>
      <c r="BC59" s="20">
        <f t="shared" si="52"/>
        <v>0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0</v>
      </c>
      <c r="BK59" s="20">
        <f t="shared" si="52"/>
        <v>0</v>
      </c>
      <c r="BL59" s="20">
        <f t="shared" si="52"/>
        <v>0</v>
      </c>
      <c r="BM59" s="20">
        <f t="shared" si="52"/>
        <v>0</v>
      </c>
      <c r="BN59" s="20">
        <f t="shared" si="52"/>
        <v>0</v>
      </c>
      <c r="BO59" s="20">
        <f t="shared" si="52"/>
        <v>0</v>
      </c>
      <c r="BP59" s="20">
        <f t="shared" si="52"/>
        <v>0</v>
      </c>
      <c r="BQ59" s="20">
        <f t="shared" si="52"/>
        <v>0</v>
      </c>
      <c r="BR59" s="20">
        <f t="shared" si="44"/>
        <v>0</v>
      </c>
      <c r="BS59" s="20">
        <f t="shared" si="44"/>
        <v>98229484</v>
      </c>
      <c r="BT59" s="20">
        <f t="shared" si="44"/>
        <v>0</v>
      </c>
      <c r="BU59" s="20">
        <f t="shared" si="44"/>
        <v>0</v>
      </c>
      <c r="BV59" s="20">
        <f t="shared" si="44"/>
        <v>15000000</v>
      </c>
      <c r="BW59" s="21">
        <f t="shared" si="25"/>
        <v>0</v>
      </c>
      <c r="BX59" s="20">
        <f t="shared" si="45"/>
        <v>0</v>
      </c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1">
        <f t="shared" si="6"/>
        <v>1</v>
      </c>
      <c r="CU59" s="20">
        <f t="shared" si="49"/>
        <v>115000000</v>
      </c>
      <c r="CV59" s="20">
        <f t="shared" si="56"/>
        <v>0</v>
      </c>
      <c r="CW59" s="20">
        <f t="shared" si="56"/>
        <v>0</v>
      </c>
      <c r="CX59" s="20">
        <f t="shared" si="56"/>
        <v>0</v>
      </c>
      <c r="CY59" s="20">
        <f t="shared" si="56"/>
        <v>0</v>
      </c>
      <c r="CZ59" s="20">
        <f t="shared" si="56"/>
        <v>0</v>
      </c>
      <c r="DA59" s="20">
        <f t="shared" si="56"/>
        <v>0</v>
      </c>
      <c r="DB59" s="20">
        <f t="shared" si="56"/>
        <v>0</v>
      </c>
      <c r="DC59" s="20">
        <f t="shared" si="56"/>
        <v>0</v>
      </c>
      <c r="DD59" s="20">
        <f t="shared" si="56"/>
        <v>0</v>
      </c>
      <c r="DE59" s="20">
        <f t="shared" si="56"/>
        <v>0</v>
      </c>
      <c r="DF59" s="20">
        <f t="shared" si="56"/>
        <v>0</v>
      </c>
      <c r="DG59" s="20">
        <f t="shared" si="56"/>
        <v>0</v>
      </c>
      <c r="DH59" s="20">
        <f t="shared" si="56"/>
        <v>0</v>
      </c>
      <c r="DI59" s="20">
        <f t="shared" si="56"/>
        <v>0</v>
      </c>
      <c r="DJ59" s="20">
        <f t="shared" si="56"/>
        <v>0</v>
      </c>
      <c r="DK59" s="20">
        <f t="shared" si="56"/>
        <v>0</v>
      </c>
      <c r="DL59" s="20">
        <f t="shared" si="47"/>
        <v>0</v>
      </c>
      <c r="DM59" s="20">
        <f t="shared" si="47"/>
        <v>100000000</v>
      </c>
      <c r="DN59" s="20">
        <f t="shared" si="47"/>
        <v>0</v>
      </c>
      <c r="DO59" s="20">
        <f t="shared" si="47"/>
        <v>0</v>
      </c>
      <c r="DP59" s="20">
        <f t="shared" si="47"/>
        <v>15000000</v>
      </c>
      <c r="DR59" s="25">
        <f t="shared" si="40"/>
        <v>115000000</v>
      </c>
      <c r="DS59" s="25">
        <f t="shared" si="41"/>
        <v>115000000</v>
      </c>
      <c r="DT59" s="25">
        <f t="shared" si="11"/>
        <v>115000000</v>
      </c>
    </row>
    <row r="60" spans="1:124" ht="28.8" x14ac:dyDescent="0.3">
      <c r="A60" s="197"/>
      <c r="B60" s="199"/>
      <c r="C60" s="16" t="s">
        <v>185</v>
      </c>
      <c r="D60" s="27" t="s">
        <v>186</v>
      </c>
      <c r="E60" s="18">
        <v>410</v>
      </c>
      <c r="F60" s="19" t="s">
        <v>133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1">
        <f t="shared" si="28"/>
        <v>0.37262293749999997</v>
      </c>
      <c r="AD60" s="20">
        <f t="shared" si="42"/>
        <v>29809835</v>
      </c>
      <c r="AE60" s="20"/>
      <c r="AF60" s="20"/>
      <c r="AG60" s="20"/>
      <c r="AH60" s="20"/>
      <c r="AI60" s="20"/>
      <c r="AJ60" s="20"/>
      <c r="AK60" s="20">
        <f>+'[1]ENERO 2019'!$P$547</f>
        <v>29809835</v>
      </c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1">
        <f t="shared" si="14"/>
        <v>0.62737706250000003</v>
      </c>
      <c r="BA60" s="20">
        <f t="shared" si="48"/>
        <v>50190165</v>
      </c>
      <c r="BB60" s="20">
        <f t="shared" si="52"/>
        <v>0</v>
      </c>
      <c r="BC60" s="20">
        <f t="shared" si="52"/>
        <v>0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50190165</v>
      </c>
      <c r="BI60" s="20">
        <f t="shared" si="52"/>
        <v>0</v>
      </c>
      <c r="BJ60" s="20">
        <f t="shared" si="52"/>
        <v>0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44"/>
        <v>0</v>
      </c>
      <c r="BS60" s="20">
        <f t="shared" si="44"/>
        <v>0</v>
      </c>
      <c r="BT60" s="20">
        <f t="shared" si="44"/>
        <v>0</v>
      </c>
      <c r="BU60" s="20">
        <f t="shared" si="44"/>
        <v>0</v>
      </c>
      <c r="BV60" s="20">
        <f t="shared" si="44"/>
        <v>0</v>
      </c>
      <c r="BW60" s="21">
        <f t="shared" si="25"/>
        <v>0</v>
      </c>
      <c r="BX60" s="20">
        <f t="shared" si="45"/>
        <v>0</v>
      </c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1">
        <f t="shared" si="6"/>
        <v>1</v>
      </c>
      <c r="CU60" s="20">
        <f t="shared" si="49"/>
        <v>80000000</v>
      </c>
      <c r="CV60" s="20">
        <f t="shared" si="56"/>
        <v>0</v>
      </c>
      <c r="CW60" s="20">
        <f t="shared" si="56"/>
        <v>0</v>
      </c>
      <c r="CX60" s="20">
        <f t="shared" si="56"/>
        <v>0</v>
      </c>
      <c r="CY60" s="20">
        <f t="shared" si="56"/>
        <v>0</v>
      </c>
      <c r="CZ60" s="20">
        <f t="shared" si="56"/>
        <v>0</v>
      </c>
      <c r="DA60" s="20">
        <f t="shared" si="56"/>
        <v>0</v>
      </c>
      <c r="DB60" s="20">
        <f t="shared" si="56"/>
        <v>80000000</v>
      </c>
      <c r="DC60" s="20">
        <f t="shared" si="56"/>
        <v>0</v>
      </c>
      <c r="DD60" s="20">
        <f t="shared" si="56"/>
        <v>0</v>
      </c>
      <c r="DE60" s="20">
        <f t="shared" si="56"/>
        <v>0</v>
      </c>
      <c r="DF60" s="20">
        <f t="shared" si="56"/>
        <v>0</v>
      </c>
      <c r="DG60" s="20">
        <f t="shared" si="56"/>
        <v>0</v>
      </c>
      <c r="DH60" s="20">
        <f t="shared" si="56"/>
        <v>0</v>
      </c>
      <c r="DI60" s="20">
        <f t="shared" si="56"/>
        <v>0</v>
      </c>
      <c r="DJ60" s="20">
        <f t="shared" si="56"/>
        <v>0</v>
      </c>
      <c r="DK60" s="20">
        <f t="shared" si="56"/>
        <v>0</v>
      </c>
      <c r="DL60" s="20">
        <f t="shared" si="47"/>
        <v>0</v>
      </c>
      <c r="DM60" s="20">
        <f t="shared" si="47"/>
        <v>0</v>
      </c>
      <c r="DN60" s="20">
        <f t="shared" si="47"/>
        <v>0</v>
      </c>
      <c r="DO60" s="20">
        <f t="shared" si="47"/>
        <v>0</v>
      </c>
      <c r="DP60" s="20">
        <f t="shared" si="47"/>
        <v>0</v>
      </c>
      <c r="DR60" s="25">
        <f t="shared" si="40"/>
        <v>80000000</v>
      </c>
      <c r="DS60" s="25">
        <f t="shared" si="41"/>
        <v>80000000</v>
      </c>
      <c r="DT60" s="25">
        <f t="shared" si="11"/>
        <v>80000000</v>
      </c>
    </row>
    <row r="61" spans="1:124" ht="32.25" customHeight="1" x14ac:dyDescent="0.3">
      <c r="A61" s="197"/>
      <c r="B61" s="204" t="s">
        <v>187</v>
      </c>
      <c r="C61" s="16" t="s">
        <v>188</v>
      </c>
      <c r="D61" s="27" t="s">
        <v>189</v>
      </c>
      <c r="E61" s="18">
        <v>410</v>
      </c>
      <c r="F61" s="19" t="s">
        <v>133</v>
      </c>
      <c r="G61" s="20">
        <f t="shared" si="12"/>
        <v>595561898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v>480000000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>
        <f>10000000</f>
        <v>10000000</v>
      </c>
      <c r="AC61" s="21">
        <f t="shared" si="28"/>
        <v>0</v>
      </c>
      <c r="AD61" s="20">
        <f t="shared" si="42"/>
        <v>0</v>
      </c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1">
        <f t="shared" si="14"/>
        <v>1</v>
      </c>
      <c r="BA61" s="20">
        <f t="shared" si="48"/>
        <v>595561898</v>
      </c>
      <c r="BB61" s="20">
        <f t="shared" si="52"/>
        <v>0</v>
      </c>
      <c r="BC61" s="20">
        <f t="shared" si="52"/>
        <v>0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0</v>
      </c>
      <c r="BK61" s="20">
        <f t="shared" si="52"/>
        <v>0</v>
      </c>
      <c r="BL61" s="20">
        <f t="shared" si="52"/>
        <v>480000000</v>
      </c>
      <c r="BM61" s="20">
        <f t="shared" si="52"/>
        <v>0</v>
      </c>
      <c r="BN61" s="20">
        <f t="shared" si="52"/>
        <v>0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44"/>
        <v>0</v>
      </c>
      <c r="BS61" s="20">
        <f t="shared" si="44"/>
        <v>105561898</v>
      </c>
      <c r="BT61" s="20">
        <f t="shared" si="44"/>
        <v>0</v>
      </c>
      <c r="BU61" s="20">
        <f t="shared" si="44"/>
        <v>0</v>
      </c>
      <c r="BV61" s="20">
        <f t="shared" si="44"/>
        <v>10000000</v>
      </c>
      <c r="BW61" s="21">
        <f t="shared" si="25"/>
        <v>0</v>
      </c>
      <c r="BX61" s="20">
        <f t="shared" si="45"/>
        <v>0</v>
      </c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1">
        <f t="shared" si="6"/>
        <v>1</v>
      </c>
      <c r="CU61" s="20">
        <f t="shared" si="49"/>
        <v>595561898</v>
      </c>
      <c r="CV61" s="20">
        <f t="shared" si="56"/>
        <v>0</v>
      </c>
      <c r="CW61" s="20">
        <f t="shared" si="56"/>
        <v>0</v>
      </c>
      <c r="CX61" s="20">
        <f t="shared" si="56"/>
        <v>0</v>
      </c>
      <c r="CY61" s="20">
        <f t="shared" si="56"/>
        <v>0</v>
      </c>
      <c r="CZ61" s="20">
        <f t="shared" si="56"/>
        <v>0</v>
      </c>
      <c r="DA61" s="20">
        <f t="shared" si="56"/>
        <v>0</v>
      </c>
      <c r="DB61" s="20">
        <f t="shared" si="56"/>
        <v>0</v>
      </c>
      <c r="DC61" s="20">
        <f t="shared" si="56"/>
        <v>0</v>
      </c>
      <c r="DD61" s="20">
        <f t="shared" si="56"/>
        <v>0</v>
      </c>
      <c r="DE61" s="20">
        <f t="shared" si="56"/>
        <v>0</v>
      </c>
      <c r="DF61" s="20">
        <f t="shared" si="56"/>
        <v>480000000</v>
      </c>
      <c r="DG61" s="20">
        <f t="shared" si="56"/>
        <v>0</v>
      </c>
      <c r="DH61" s="20">
        <f t="shared" si="56"/>
        <v>0</v>
      </c>
      <c r="DI61" s="20">
        <f t="shared" si="56"/>
        <v>0</v>
      </c>
      <c r="DJ61" s="20">
        <f t="shared" si="56"/>
        <v>0</v>
      </c>
      <c r="DK61" s="20">
        <f t="shared" si="56"/>
        <v>0</v>
      </c>
      <c r="DL61" s="20">
        <f t="shared" si="47"/>
        <v>0</v>
      </c>
      <c r="DM61" s="20">
        <f t="shared" si="47"/>
        <v>105561898</v>
      </c>
      <c r="DN61" s="20">
        <f t="shared" si="47"/>
        <v>0</v>
      </c>
      <c r="DO61" s="20">
        <f t="shared" si="47"/>
        <v>0</v>
      </c>
      <c r="DP61" s="20">
        <f t="shared" si="47"/>
        <v>10000000</v>
      </c>
      <c r="DR61" s="25">
        <f t="shared" si="40"/>
        <v>595561898</v>
      </c>
      <c r="DS61" s="25">
        <f t="shared" si="41"/>
        <v>595561898</v>
      </c>
      <c r="DT61" s="25">
        <f t="shared" si="11"/>
        <v>595561898</v>
      </c>
    </row>
    <row r="62" spans="1:124" ht="22.5" customHeight="1" x14ac:dyDescent="0.3">
      <c r="A62" s="197"/>
      <c r="B62" s="205"/>
      <c r="C62" s="16" t="s">
        <v>190</v>
      </c>
      <c r="D62" s="27" t="s">
        <v>191</v>
      </c>
      <c r="E62" s="18">
        <v>410</v>
      </c>
      <c r="F62" s="19" t="s">
        <v>133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1">
        <f t="shared" si="28"/>
        <v>0</v>
      </c>
      <c r="AD62" s="20">
        <f t="shared" si="42"/>
        <v>0</v>
      </c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1">
        <f>1-AC62</f>
        <v>1</v>
      </c>
      <c r="BA62" s="20">
        <f>SUM(BB62:BV62)</f>
        <v>10000000</v>
      </c>
      <c r="BB62" s="20">
        <f t="shared" si="52"/>
        <v>0</v>
      </c>
      <c r="BC62" s="20">
        <f t="shared" si="52"/>
        <v>0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10000000</v>
      </c>
      <c r="BI62" s="20">
        <f t="shared" si="52"/>
        <v>0</v>
      </c>
      <c r="BJ62" s="20">
        <f t="shared" si="52"/>
        <v>0</v>
      </c>
      <c r="BK62" s="20">
        <f t="shared" si="52"/>
        <v>0</v>
      </c>
      <c r="BL62" s="20">
        <f t="shared" si="52"/>
        <v>0</v>
      </c>
      <c r="BM62" s="20">
        <f t="shared" si="52"/>
        <v>0</v>
      </c>
      <c r="BN62" s="20">
        <f t="shared" si="52"/>
        <v>0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44"/>
        <v>0</v>
      </c>
      <c r="BS62" s="20">
        <f t="shared" si="44"/>
        <v>0</v>
      </c>
      <c r="BT62" s="20">
        <f t="shared" si="44"/>
        <v>0</v>
      </c>
      <c r="BU62" s="20">
        <f t="shared" si="44"/>
        <v>0</v>
      </c>
      <c r="BV62" s="20">
        <f t="shared" si="44"/>
        <v>0</v>
      </c>
      <c r="BW62" s="21">
        <f>+BX62/G62</f>
        <v>0</v>
      </c>
      <c r="BX62" s="20">
        <f>SUM(BY62:CS62)</f>
        <v>0</v>
      </c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1">
        <f>1-BW62</f>
        <v>1</v>
      </c>
      <c r="CU62" s="20">
        <f>SUM(CV62:DP62)</f>
        <v>10000000</v>
      </c>
      <c r="CV62" s="20">
        <f t="shared" si="56"/>
        <v>0</v>
      </c>
      <c r="CW62" s="20">
        <f t="shared" si="56"/>
        <v>0</v>
      </c>
      <c r="CX62" s="20">
        <f t="shared" si="56"/>
        <v>0</v>
      </c>
      <c r="CY62" s="20">
        <f t="shared" si="56"/>
        <v>0</v>
      </c>
      <c r="CZ62" s="20">
        <f t="shared" si="56"/>
        <v>0</v>
      </c>
      <c r="DA62" s="20">
        <f t="shared" si="56"/>
        <v>0</v>
      </c>
      <c r="DB62" s="20">
        <f t="shared" si="56"/>
        <v>10000000</v>
      </c>
      <c r="DC62" s="20">
        <f t="shared" si="56"/>
        <v>0</v>
      </c>
      <c r="DD62" s="20">
        <f t="shared" si="56"/>
        <v>0</v>
      </c>
      <c r="DE62" s="20">
        <f t="shared" si="56"/>
        <v>0</v>
      </c>
      <c r="DF62" s="20">
        <f t="shared" si="56"/>
        <v>0</v>
      </c>
      <c r="DG62" s="20">
        <f t="shared" si="56"/>
        <v>0</v>
      </c>
      <c r="DH62" s="20">
        <f t="shared" si="56"/>
        <v>0</v>
      </c>
      <c r="DI62" s="20">
        <f t="shared" si="56"/>
        <v>0</v>
      </c>
      <c r="DJ62" s="20">
        <f t="shared" si="56"/>
        <v>0</v>
      </c>
      <c r="DK62" s="20">
        <f t="shared" si="56"/>
        <v>0</v>
      </c>
      <c r="DL62" s="20">
        <f t="shared" si="47"/>
        <v>0</v>
      </c>
      <c r="DM62" s="20">
        <f t="shared" si="47"/>
        <v>0</v>
      </c>
      <c r="DN62" s="20">
        <f t="shared" si="47"/>
        <v>0</v>
      </c>
      <c r="DO62" s="20">
        <f t="shared" si="47"/>
        <v>0</v>
      </c>
      <c r="DP62" s="20">
        <f t="shared" si="47"/>
        <v>0</v>
      </c>
      <c r="DR62" s="25">
        <f>+G62</f>
        <v>10000000</v>
      </c>
      <c r="DS62" s="25">
        <f>+AD62+BA62</f>
        <v>10000000</v>
      </c>
      <c r="DT62" s="25">
        <f>+BX62+CU62</f>
        <v>10000000</v>
      </c>
    </row>
    <row r="63" spans="1:124" ht="23.25" customHeight="1" x14ac:dyDescent="0.3">
      <c r="A63" s="197"/>
      <c r="B63" s="205"/>
      <c r="C63" s="16" t="s">
        <v>192</v>
      </c>
      <c r="D63" s="27" t="s">
        <v>193</v>
      </c>
      <c r="E63" s="18">
        <v>410</v>
      </c>
      <c r="F63" s="19" t="s">
        <v>133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1">
        <f t="shared" si="28"/>
        <v>0</v>
      </c>
      <c r="AD63" s="20">
        <f t="shared" si="42"/>
        <v>0</v>
      </c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1">
        <f t="shared" ref="AZ63:AZ69" si="62">1-AC63</f>
        <v>1</v>
      </c>
      <c r="BA63" s="20">
        <f t="shared" ref="BA63:BA69" si="63">SUM(BB63:BV63)</f>
        <v>10000000</v>
      </c>
      <c r="BB63" s="20">
        <f t="shared" si="52"/>
        <v>0</v>
      </c>
      <c r="BC63" s="20">
        <f t="shared" si="52"/>
        <v>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44"/>
        <v>0</v>
      </c>
      <c r="BS63" s="20">
        <f t="shared" si="44"/>
        <v>10000000</v>
      </c>
      <c r="BT63" s="20">
        <f t="shared" si="44"/>
        <v>0</v>
      </c>
      <c r="BU63" s="20">
        <f t="shared" si="44"/>
        <v>0</v>
      </c>
      <c r="BV63" s="20">
        <f t="shared" si="44"/>
        <v>0</v>
      </c>
      <c r="BW63" s="21">
        <f t="shared" ref="BW63:BW69" si="64">+BX63/G63</f>
        <v>0</v>
      </c>
      <c r="BX63" s="20">
        <f t="shared" ref="BX63:BX69" si="65">SUM(BY63:CS63)</f>
        <v>0</v>
      </c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1">
        <f t="shared" ref="CT63:CT69" si="66">1-BW63</f>
        <v>1</v>
      </c>
      <c r="CU63" s="20">
        <f t="shared" ref="CU63:CU69" si="67">SUM(CV63:DP63)</f>
        <v>10000000</v>
      </c>
      <c r="CV63" s="20">
        <f t="shared" si="56"/>
        <v>0</v>
      </c>
      <c r="CW63" s="20">
        <f t="shared" si="56"/>
        <v>0</v>
      </c>
      <c r="CX63" s="20">
        <f t="shared" si="56"/>
        <v>0</v>
      </c>
      <c r="CY63" s="20">
        <f t="shared" si="56"/>
        <v>0</v>
      </c>
      <c r="CZ63" s="20">
        <f t="shared" si="56"/>
        <v>0</v>
      </c>
      <c r="DA63" s="20">
        <f t="shared" si="56"/>
        <v>0</v>
      </c>
      <c r="DB63" s="20">
        <f t="shared" si="56"/>
        <v>0</v>
      </c>
      <c r="DC63" s="20">
        <f t="shared" si="56"/>
        <v>0</v>
      </c>
      <c r="DD63" s="20">
        <f t="shared" si="56"/>
        <v>0</v>
      </c>
      <c r="DE63" s="20">
        <f t="shared" si="56"/>
        <v>0</v>
      </c>
      <c r="DF63" s="20">
        <f t="shared" si="56"/>
        <v>0</v>
      </c>
      <c r="DG63" s="20">
        <f t="shared" si="56"/>
        <v>0</v>
      </c>
      <c r="DH63" s="20">
        <f t="shared" si="56"/>
        <v>0</v>
      </c>
      <c r="DI63" s="20">
        <f t="shared" si="56"/>
        <v>0</v>
      </c>
      <c r="DJ63" s="20">
        <f t="shared" si="56"/>
        <v>0</v>
      </c>
      <c r="DK63" s="20">
        <f t="shared" si="56"/>
        <v>0</v>
      </c>
      <c r="DL63" s="20">
        <f t="shared" si="47"/>
        <v>0</v>
      </c>
      <c r="DM63" s="20">
        <f t="shared" si="47"/>
        <v>10000000</v>
      </c>
      <c r="DN63" s="20">
        <f t="shared" si="47"/>
        <v>0</v>
      </c>
      <c r="DO63" s="20">
        <f t="shared" si="47"/>
        <v>0</v>
      </c>
      <c r="DP63" s="20">
        <f t="shared" si="47"/>
        <v>0</v>
      </c>
      <c r="DR63" s="25">
        <f t="shared" ref="DR63:DR69" si="68">+G63</f>
        <v>10000000</v>
      </c>
      <c r="DS63" s="25">
        <f t="shared" ref="DS63:DS69" si="69">+AD63+BA63</f>
        <v>10000000</v>
      </c>
      <c r="DT63" s="25">
        <f t="shared" ref="DT63:DT69" si="70">+BX63+CU63</f>
        <v>10000000</v>
      </c>
    </row>
    <row r="64" spans="1:124" ht="34.5" customHeight="1" x14ac:dyDescent="0.3">
      <c r="A64" s="197"/>
      <c r="B64" s="205"/>
      <c r="C64" s="16" t="s">
        <v>194</v>
      </c>
      <c r="D64" s="27" t="s">
        <v>195</v>
      </c>
      <c r="E64" s="18">
        <v>410</v>
      </c>
      <c r="F64" s="19" t="s">
        <v>133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1">
        <f t="shared" si="28"/>
        <v>0.11027141999999999</v>
      </c>
      <c r="AD64" s="20">
        <f t="shared" si="42"/>
        <v>11027142</v>
      </c>
      <c r="AE64" s="20"/>
      <c r="AF64" s="20"/>
      <c r="AG64" s="20"/>
      <c r="AH64" s="20"/>
      <c r="AI64" s="20"/>
      <c r="AJ64" s="20"/>
      <c r="AK64" s="20">
        <f>+'[1]ENERO 2019'!$P$580</f>
        <v>11027142</v>
      </c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1">
        <f t="shared" si="62"/>
        <v>0.88972857999999999</v>
      </c>
      <c r="BA64" s="20">
        <f t="shared" si="63"/>
        <v>88972858</v>
      </c>
      <c r="BB64" s="20">
        <f t="shared" si="52"/>
        <v>0</v>
      </c>
      <c r="BC64" s="20">
        <f t="shared" si="52"/>
        <v>0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88972858</v>
      </c>
      <c r="BI64" s="20">
        <f t="shared" si="52"/>
        <v>0</v>
      </c>
      <c r="BJ64" s="20">
        <f t="shared" si="52"/>
        <v>0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44"/>
        <v>0</v>
      </c>
      <c r="BS64" s="20">
        <f t="shared" si="44"/>
        <v>0</v>
      </c>
      <c r="BT64" s="20">
        <f t="shared" si="44"/>
        <v>0</v>
      </c>
      <c r="BU64" s="20">
        <f t="shared" si="44"/>
        <v>0</v>
      </c>
      <c r="BV64" s="20">
        <f t="shared" si="44"/>
        <v>0</v>
      </c>
      <c r="BW64" s="21">
        <f t="shared" si="64"/>
        <v>0.11027141</v>
      </c>
      <c r="BX64" s="20">
        <f t="shared" si="65"/>
        <v>11027141</v>
      </c>
      <c r="BY64" s="20"/>
      <c r="BZ64" s="20"/>
      <c r="CA64" s="20"/>
      <c r="CB64" s="20"/>
      <c r="CC64" s="20"/>
      <c r="CD64" s="20"/>
      <c r="CE64" s="20">
        <f>+'[1]ENERO 2019'!$H$578</f>
        <v>11027141</v>
      </c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1">
        <f t="shared" si="66"/>
        <v>0.88972859000000004</v>
      </c>
      <c r="CU64" s="20">
        <f t="shared" si="67"/>
        <v>88972859</v>
      </c>
      <c r="CV64" s="20">
        <f t="shared" si="56"/>
        <v>0</v>
      </c>
      <c r="CW64" s="20">
        <f t="shared" si="56"/>
        <v>0</v>
      </c>
      <c r="CX64" s="20">
        <f t="shared" si="56"/>
        <v>0</v>
      </c>
      <c r="CY64" s="20">
        <f t="shared" si="56"/>
        <v>0</v>
      </c>
      <c r="CZ64" s="20">
        <f t="shared" si="56"/>
        <v>0</v>
      </c>
      <c r="DA64" s="20">
        <f t="shared" si="56"/>
        <v>0</v>
      </c>
      <c r="DB64" s="20">
        <f t="shared" si="56"/>
        <v>88972859</v>
      </c>
      <c r="DC64" s="20">
        <f t="shared" si="56"/>
        <v>0</v>
      </c>
      <c r="DD64" s="20">
        <f t="shared" si="56"/>
        <v>0</v>
      </c>
      <c r="DE64" s="20">
        <f t="shared" si="56"/>
        <v>0</v>
      </c>
      <c r="DF64" s="20">
        <f t="shared" si="56"/>
        <v>0</v>
      </c>
      <c r="DG64" s="20">
        <f t="shared" si="56"/>
        <v>0</v>
      </c>
      <c r="DH64" s="20">
        <f t="shared" si="56"/>
        <v>0</v>
      </c>
      <c r="DI64" s="20">
        <f t="shared" si="56"/>
        <v>0</v>
      </c>
      <c r="DJ64" s="20">
        <f t="shared" si="56"/>
        <v>0</v>
      </c>
      <c r="DK64" s="20">
        <f t="shared" si="56"/>
        <v>0</v>
      </c>
      <c r="DL64" s="20">
        <f t="shared" si="47"/>
        <v>0</v>
      </c>
      <c r="DM64" s="20">
        <f t="shared" si="47"/>
        <v>0</v>
      </c>
      <c r="DN64" s="20">
        <f t="shared" si="47"/>
        <v>0</v>
      </c>
      <c r="DO64" s="20">
        <f t="shared" si="47"/>
        <v>0</v>
      </c>
      <c r="DP64" s="20">
        <f t="shared" si="47"/>
        <v>0</v>
      </c>
      <c r="DR64" s="25">
        <f t="shared" si="68"/>
        <v>100000000</v>
      </c>
      <c r="DS64" s="25">
        <f t="shared" si="69"/>
        <v>100000000</v>
      </c>
      <c r="DT64" s="25">
        <f t="shared" si="70"/>
        <v>100000000</v>
      </c>
    </row>
    <row r="65" spans="1:126" ht="45.75" customHeight="1" x14ac:dyDescent="0.3">
      <c r="A65" s="197"/>
      <c r="B65" s="205"/>
      <c r="C65" s="16" t="s">
        <v>196</v>
      </c>
      <c r="D65" s="27" t="s">
        <v>197</v>
      </c>
      <c r="E65" s="18">
        <v>410</v>
      </c>
      <c r="F65" s="19" t="s">
        <v>133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1" t="e">
        <f t="shared" si="28"/>
        <v>#DIV/0!</v>
      </c>
      <c r="AD65" s="20">
        <f t="shared" si="42"/>
        <v>0</v>
      </c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1" t="e">
        <f t="shared" si="62"/>
        <v>#DIV/0!</v>
      </c>
      <c r="BA65" s="20">
        <f t="shared" si="63"/>
        <v>0</v>
      </c>
      <c r="BB65" s="20">
        <f t="shared" ref="BB65:BQ77" si="71">H65-AE65</f>
        <v>0</v>
      </c>
      <c r="BC65" s="20">
        <f t="shared" si="71"/>
        <v>0</v>
      </c>
      <c r="BD65" s="20">
        <f t="shared" si="71"/>
        <v>0</v>
      </c>
      <c r="BE65" s="20">
        <f t="shared" si="71"/>
        <v>0</v>
      </c>
      <c r="BF65" s="20">
        <f t="shared" si="71"/>
        <v>0</v>
      </c>
      <c r="BG65" s="20">
        <f t="shared" si="71"/>
        <v>0</v>
      </c>
      <c r="BH65" s="20">
        <f t="shared" si="71"/>
        <v>0</v>
      </c>
      <c r="BI65" s="20">
        <f t="shared" si="71"/>
        <v>0</v>
      </c>
      <c r="BJ65" s="20">
        <f t="shared" si="71"/>
        <v>0</v>
      </c>
      <c r="BK65" s="20">
        <f t="shared" si="71"/>
        <v>0</v>
      </c>
      <c r="BL65" s="20">
        <f t="shared" si="71"/>
        <v>0</v>
      </c>
      <c r="BM65" s="20">
        <f t="shared" si="71"/>
        <v>0</v>
      </c>
      <c r="BN65" s="20">
        <f t="shared" si="71"/>
        <v>0</v>
      </c>
      <c r="BO65" s="20">
        <f t="shared" si="71"/>
        <v>0</v>
      </c>
      <c r="BP65" s="20">
        <f t="shared" si="71"/>
        <v>0</v>
      </c>
      <c r="BQ65" s="20">
        <f t="shared" si="71"/>
        <v>0</v>
      </c>
      <c r="BR65" s="20">
        <f t="shared" si="44"/>
        <v>0</v>
      </c>
      <c r="BS65" s="20">
        <f t="shared" si="44"/>
        <v>0</v>
      </c>
      <c r="BT65" s="20">
        <f t="shared" si="44"/>
        <v>0</v>
      </c>
      <c r="BU65" s="20">
        <f t="shared" si="44"/>
        <v>0</v>
      </c>
      <c r="BV65" s="20">
        <f t="shared" si="44"/>
        <v>0</v>
      </c>
      <c r="BW65" s="21" t="e">
        <f t="shared" si="64"/>
        <v>#DIV/0!</v>
      </c>
      <c r="BX65" s="20">
        <f t="shared" si="65"/>
        <v>0</v>
      </c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1" t="e">
        <f t="shared" si="66"/>
        <v>#DIV/0!</v>
      </c>
      <c r="CU65" s="20">
        <f t="shared" si="67"/>
        <v>0</v>
      </c>
      <c r="CV65" s="20">
        <f t="shared" ref="CV65:DK77" si="72">H65-BY65</f>
        <v>0</v>
      </c>
      <c r="CW65" s="20">
        <f t="shared" si="72"/>
        <v>0</v>
      </c>
      <c r="CX65" s="20">
        <f t="shared" si="72"/>
        <v>0</v>
      </c>
      <c r="CY65" s="20">
        <f t="shared" si="72"/>
        <v>0</v>
      </c>
      <c r="CZ65" s="20">
        <f t="shared" si="72"/>
        <v>0</v>
      </c>
      <c r="DA65" s="20">
        <f t="shared" si="72"/>
        <v>0</v>
      </c>
      <c r="DB65" s="20">
        <f t="shared" si="72"/>
        <v>0</v>
      </c>
      <c r="DC65" s="20">
        <f t="shared" si="72"/>
        <v>0</v>
      </c>
      <c r="DD65" s="20">
        <f t="shared" si="72"/>
        <v>0</v>
      </c>
      <c r="DE65" s="20">
        <f t="shared" si="72"/>
        <v>0</v>
      </c>
      <c r="DF65" s="20">
        <f t="shared" si="72"/>
        <v>0</v>
      </c>
      <c r="DG65" s="20">
        <f t="shared" si="72"/>
        <v>0</v>
      </c>
      <c r="DH65" s="20">
        <f t="shared" si="72"/>
        <v>0</v>
      </c>
      <c r="DI65" s="20">
        <f t="shared" si="72"/>
        <v>0</v>
      </c>
      <c r="DJ65" s="20">
        <f t="shared" si="72"/>
        <v>0</v>
      </c>
      <c r="DK65" s="20">
        <f t="shared" si="72"/>
        <v>0</v>
      </c>
      <c r="DL65" s="20">
        <f t="shared" si="47"/>
        <v>0</v>
      </c>
      <c r="DM65" s="20">
        <f t="shared" si="47"/>
        <v>0</v>
      </c>
      <c r="DN65" s="20">
        <f t="shared" si="47"/>
        <v>0</v>
      </c>
      <c r="DO65" s="20">
        <f t="shared" si="47"/>
        <v>0</v>
      </c>
      <c r="DP65" s="20">
        <f t="shared" si="47"/>
        <v>0</v>
      </c>
      <c r="DR65" s="25">
        <f t="shared" si="68"/>
        <v>0</v>
      </c>
      <c r="DS65" s="25">
        <f t="shared" si="69"/>
        <v>0</v>
      </c>
      <c r="DT65" s="25">
        <f t="shared" si="70"/>
        <v>0</v>
      </c>
    </row>
    <row r="66" spans="1:126" ht="25.5" customHeight="1" x14ac:dyDescent="0.3">
      <c r="A66" s="197"/>
      <c r="B66" s="205"/>
      <c r="C66" s="16" t="s">
        <v>198</v>
      </c>
      <c r="D66" s="27" t="s">
        <v>199</v>
      </c>
      <c r="E66" s="18">
        <v>410</v>
      </c>
      <c r="F66" s="19" t="s">
        <v>133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1" t="e">
        <f t="shared" si="28"/>
        <v>#DIV/0!</v>
      </c>
      <c r="AD66" s="20">
        <f t="shared" si="42"/>
        <v>0</v>
      </c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1" t="e">
        <f t="shared" si="62"/>
        <v>#DIV/0!</v>
      </c>
      <c r="BA66" s="20">
        <f t="shared" si="63"/>
        <v>0</v>
      </c>
      <c r="BB66" s="20">
        <f t="shared" si="71"/>
        <v>0</v>
      </c>
      <c r="BC66" s="20">
        <f t="shared" si="71"/>
        <v>0</v>
      </c>
      <c r="BD66" s="20">
        <f t="shared" si="71"/>
        <v>0</v>
      </c>
      <c r="BE66" s="20">
        <f t="shared" si="71"/>
        <v>0</v>
      </c>
      <c r="BF66" s="20">
        <f t="shared" si="71"/>
        <v>0</v>
      </c>
      <c r="BG66" s="20">
        <f t="shared" si="71"/>
        <v>0</v>
      </c>
      <c r="BH66" s="20">
        <f t="shared" si="71"/>
        <v>0</v>
      </c>
      <c r="BI66" s="20">
        <f t="shared" si="71"/>
        <v>0</v>
      </c>
      <c r="BJ66" s="20">
        <f t="shared" si="71"/>
        <v>0</v>
      </c>
      <c r="BK66" s="20">
        <f t="shared" si="71"/>
        <v>0</v>
      </c>
      <c r="BL66" s="20">
        <f t="shared" si="71"/>
        <v>0</v>
      </c>
      <c r="BM66" s="20">
        <f t="shared" si="71"/>
        <v>0</v>
      </c>
      <c r="BN66" s="20">
        <f t="shared" si="71"/>
        <v>0</v>
      </c>
      <c r="BO66" s="20">
        <f t="shared" si="71"/>
        <v>0</v>
      </c>
      <c r="BP66" s="20">
        <f t="shared" si="71"/>
        <v>0</v>
      </c>
      <c r="BQ66" s="20">
        <f t="shared" si="71"/>
        <v>0</v>
      </c>
      <c r="BR66" s="20">
        <f t="shared" si="44"/>
        <v>0</v>
      </c>
      <c r="BS66" s="20">
        <f t="shared" si="44"/>
        <v>0</v>
      </c>
      <c r="BT66" s="20">
        <f t="shared" si="44"/>
        <v>0</v>
      </c>
      <c r="BU66" s="20">
        <f t="shared" si="44"/>
        <v>0</v>
      </c>
      <c r="BV66" s="20">
        <f t="shared" si="44"/>
        <v>0</v>
      </c>
      <c r="BW66" s="21" t="e">
        <f t="shared" si="64"/>
        <v>#DIV/0!</v>
      </c>
      <c r="BX66" s="20">
        <f t="shared" si="65"/>
        <v>0</v>
      </c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1" t="e">
        <f t="shared" si="66"/>
        <v>#DIV/0!</v>
      </c>
      <c r="CU66" s="20">
        <f t="shared" si="67"/>
        <v>0</v>
      </c>
      <c r="CV66" s="20">
        <f t="shared" si="72"/>
        <v>0</v>
      </c>
      <c r="CW66" s="20">
        <f t="shared" si="72"/>
        <v>0</v>
      </c>
      <c r="CX66" s="20">
        <f t="shared" si="72"/>
        <v>0</v>
      </c>
      <c r="CY66" s="20">
        <f t="shared" si="72"/>
        <v>0</v>
      </c>
      <c r="CZ66" s="20">
        <f t="shared" si="72"/>
        <v>0</v>
      </c>
      <c r="DA66" s="20">
        <f t="shared" si="72"/>
        <v>0</v>
      </c>
      <c r="DB66" s="20">
        <f t="shared" si="72"/>
        <v>0</v>
      </c>
      <c r="DC66" s="20">
        <f t="shared" si="72"/>
        <v>0</v>
      </c>
      <c r="DD66" s="20">
        <f t="shared" si="72"/>
        <v>0</v>
      </c>
      <c r="DE66" s="20">
        <f t="shared" si="72"/>
        <v>0</v>
      </c>
      <c r="DF66" s="20">
        <f t="shared" si="72"/>
        <v>0</v>
      </c>
      <c r="DG66" s="20">
        <f t="shared" si="72"/>
        <v>0</v>
      </c>
      <c r="DH66" s="20">
        <f t="shared" si="72"/>
        <v>0</v>
      </c>
      <c r="DI66" s="20">
        <f t="shared" si="72"/>
        <v>0</v>
      </c>
      <c r="DJ66" s="20">
        <f t="shared" si="72"/>
        <v>0</v>
      </c>
      <c r="DK66" s="20">
        <f t="shared" si="72"/>
        <v>0</v>
      </c>
      <c r="DL66" s="20">
        <f t="shared" si="47"/>
        <v>0</v>
      </c>
      <c r="DM66" s="20">
        <f t="shared" si="47"/>
        <v>0</v>
      </c>
      <c r="DN66" s="20">
        <f t="shared" si="47"/>
        <v>0</v>
      </c>
      <c r="DO66" s="20">
        <f t="shared" si="47"/>
        <v>0</v>
      </c>
      <c r="DP66" s="20">
        <f t="shared" si="47"/>
        <v>0</v>
      </c>
      <c r="DR66" s="25">
        <f t="shared" si="68"/>
        <v>0</v>
      </c>
      <c r="DS66" s="25">
        <f t="shared" si="69"/>
        <v>0</v>
      </c>
      <c r="DT66" s="25">
        <f t="shared" si="70"/>
        <v>0</v>
      </c>
    </row>
    <row r="67" spans="1:126" ht="34.5" customHeight="1" x14ac:dyDescent="0.3">
      <c r="A67" s="197"/>
      <c r="B67" s="205"/>
      <c r="C67" s="16" t="s">
        <v>200</v>
      </c>
      <c r="D67" s="27" t="s">
        <v>201</v>
      </c>
      <c r="E67" s="18">
        <v>410</v>
      </c>
      <c r="F67" s="19" t="s">
        <v>133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1">
        <f t="shared" si="28"/>
        <v>0</v>
      </c>
      <c r="AD67" s="20">
        <f t="shared" si="42"/>
        <v>0</v>
      </c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1">
        <f t="shared" si="62"/>
        <v>1</v>
      </c>
      <c r="BA67" s="20">
        <f t="shared" si="63"/>
        <v>2120000</v>
      </c>
      <c r="BB67" s="20">
        <f t="shared" si="71"/>
        <v>0</v>
      </c>
      <c r="BC67" s="20">
        <f t="shared" si="71"/>
        <v>0</v>
      </c>
      <c r="BD67" s="20">
        <f t="shared" si="71"/>
        <v>0</v>
      </c>
      <c r="BE67" s="20">
        <f t="shared" si="71"/>
        <v>0</v>
      </c>
      <c r="BF67" s="20">
        <f t="shared" si="71"/>
        <v>0</v>
      </c>
      <c r="BG67" s="20">
        <f t="shared" si="71"/>
        <v>0</v>
      </c>
      <c r="BH67" s="20">
        <f t="shared" si="71"/>
        <v>0</v>
      </c>
      <c r="BI67" s="20">
        <f t="shared" si="71"/>
        <v>0</v>
      </c>
      <c r="BJ67" s="20">
        <f t="shared" si="71"/>
        <v>0</v>
      </c>
      <c r="BK67" s="20">
        <f t="shared" si="71"/>
        <v>0</v>
      </c>
      <c r="BL67" s="20">
        <f t="shared" si="71"/>
        <v>0</v>
      </c>
      <c r="BM67" s="20">
        <f t="shared" si="71"/>
        <v>0</v>
      </c>
      <c r="BN67" s="20">
        <f t="shared" si="71"/>
        <v>0</v>
      </c>
      <c r="BO67" s="20">
        <f t="shared" si="71"/>
        <v>0</v>
      </c>
      <c r="BP67" s="20">
        <f t="shared" si="71"/>
        <v>0</v>
      </c>
      <c r="BQ67" s="20">
        <f t="shared" si="71"/>
        <v>0</v>
      </c>
      <c r="BR67" s="20">
        <f t="shared" si="44"/>
        <v>0</v>
      </c>
      <c r="BS67" s="20">
        <f t="shared" si="44"/>
        <v>2120000</v>
      </c>
      <c r="BT67" s="20">
        <f t="shared" si="44"/>
        <v>0</v>
      </c>
      <c r="BU67" s="20">
        <f t="shared" si="44"/>
        <v>0</v>
      </c>
      <c r="BV67" s="20">
        <f t="shared" si="44"/>
        <v>0</v>
      </c>
      <c r="BW67" s="21">
        <f t="shared" si="64"/>
        <v>0</v>
      </c>
      <c r="BX67" s="20">
        <f t="shared" si="65"/>
        <v>0</v>
      </c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1">
        <f t="shared" si="66"/>
        <v>1</v>
      </c>
      <c r="CU67" s="20">
        <f t="shared" si="67"/>
        <v>2120000</v>
      </c>
      <c r="CV67" s="20">
        <f t="shared" si="72"/>
        <v>0</v>
      </c>
      <c r="CW67" s="20">
        <f t="shared" si="72"/>
        <v>0</v>
      </c>
      <c r="CX67" s="20">
        <f t="shared" si="72"/>
        <v>0</v>
      </c>
      <c r="CY67" s="20">
        <f t="shared" si="72"/>
        <v>0</v>
      </c>
      <c r="CZ67" s="20">
        <f t="shared" si="72"/>
        <v>0</v>
      </c>
      <c r="DA67" s="20">
        <f t="shared" si="72"/>
        <v>0</v>
      </c>
      <c r="DB67" s="20">
        <f t="shared" si="72"/>
        <v>0</v>
      </c>
      <c r="DC67" s="20">
        <f t="shared" si="72"/>
        <v>0</v>
      </c>
      <c r="DD67" s="20">
        <f t="shared" si="72"/>
        <v>0</v>
      </c>
      <c r="DE67" s="20">
        <f t="shared" si="72"/>
        <v>0</v>
      </c>
      <c r="DF67" s="20">
        <f t="shared" si="72"/>
        <v>0</v>
      </c>
      <c r="DG67" s="20">
        <f t="shared" si="72"/>
        <v>0</v>
      </c>
      <c r="DH67" s="20">
        <f t="shared" si="72"/>
        <v>0</v>
      </c>
      <c r="DI67" s="20">
        <f t="shared" si="72"/>
        <v>0</v>
      </c>
      <c r="DJ67" s="20">
        <f t="shared" si="72"/>
        <v>0</v>
      </c>
      <c r="DK67" s="20">
        <f t="shared" si="72"/>
        <v>0</v>
      </c>
      <c r="DL67" s="20">
        <f t="shared" si="47"/>
        <v>0</v>
      </c>
      <c r="DM67" s="20">
        <f t="shared" si="47"/>
        <v>2120000</v>
      </c>
      <c r="DN67" s="20">
        <f t="shared" si="47"/>
        <v>0</v>
      </c>
      <c r="DO67" s="20">
        <f t="shared" si="47"/>
        <v>0</v>
      </c>
      <c r="DP67" s="20">
        <f t="shared" si="47"/>
        <v>0</v>
      </c>
      <c r="DR67" s="25">
        <f t="shared" si="68"/>
        <v>2120000</v>
      </c>
      <c r="DS67" s="25">
        <f t="shared" si="69"/>
        <v>2120000</v>
      </c>
      <c r="DT67" s="25">
        <f t="shared" si="70"/>
        <v>2120000</v>
      </c>
    </row>
    <row r="68" spans="1:126" ht="34.5" customHeight="1" x14ac:dyDescent="0.3">
      <c r="A68" s="197"/>
      <c r="B68" s="205"/>
      <c r="C68" s="16" t="s">
        <v>202</v>
      </c>
      <c r="D68" s="27" t="s">
        <v>203</v>
      </c>
      <c r="E68" s="18">
        <v>410</v>
      </c>
      <c r="F68" s="19" t="s">
        <v>133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1">
        <f t="shared" si="28"/>
        <v>0</v>
      </c>
      <c r="AD68" s="20">
        <f t="shared" si="42"/>
        <v>0</v>
      </c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1">
        <f t="shared" si="62"/>
        <v>1</v>
      </c>
      <c r="BA68" s="20">
        <f t="shared" si="63"/>
        <v>4000000</v>
      </c>
      <c r="BB68" s="20">
        <f t="shared" si="71"/>
        <v>0</v>
      </c>
      <c r="BC68" s="20">
        <f t="shared" si="71"/>
        <v>0</v>
      </c>
      <c r="BD68" s="20">
        <f t="shared" si="71"/>
        <v>0</v>
      </c>
      <c r="BE68" s="20">
        <f t="shared" si="71"/>
        <v>0</v>
      </c>
      <c r="BF68" s="20">
        <f t="shared" si="71"/>
        <v>0</v>
      </c>
      <c r="BG68" s="20">
        <f t="shared" si="71"/>
        <v>0</v>
      </c>
      <c r="BH68" s="20">
        <f t="shared" si="71"/>
        <v>0</v>
      </c>
      <c r="BI68" s="20">
        <f t="shared" si="71"/>
        <v>0</v>
      </c>
      <c r="BJ68" s="20">
        <f t="shared" si="71"/>
        <v>0</v>
      </c>
      <c r="BK68" s="20">
        <f t="shared" si="71"/>
        <v>0</v>
      </c>
      <c r="BL68" s="20">
        <f t="shared" si="71"/>
        <v>0</v>
      </c>
      <c r="BM68" s="20">
        <f t="shared" si="71"/>
        <v>0</v>
      </c>
      <c r="BN68" s="20">
        <f t="shared" si="71"/>
        <v>0</v>
      </c>
      <c r="BO68" s="20">
        <f t="shared" si="71"/>
        <v>0</v>
      </c>
      <c r="BP68" s="20">
        <f t="shared" si="71"/>
        <v>0</v>
      </c>
      <c r="BQ68" s="20">
        <f t="shared" si="71"/>
        <v>0</v>
      </c>
      <c r="BR68" s="20">
        <f t="shared" si="44"/>
        <v>0</v>
      </c>
      <c r="BS68" s="20">
        <f t="shared" si="44"/>
        <v>4000000</v>
      </c>
      <c r="BT68" s="20">
        <f t="shared" si="44"/>
        <v>0</v>
      </c>
      <c r="BU68" s="20">
        <f t="shared" si="44"/>
        <v>0</v>
      </c>
      <c r="BV68" s="20">
        <f t="shared" si="44"/>
        <v>0</v>
      </c>
      <c r="BW68" s="21">
        <f t="shared" si="64"/>
        <v>0</v>
      </c>
      <c r="BX68" s="20">
        <f t="shared" si="65"/>
        <v>0</v>
      </c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1">
        <f t="shared" si="66"/>
        <v>1</v>
      </c>
      <c r="CU68" s="20">
        <f t="shared" si="67"/>
        <v>4000000</v>
      </c>
      <c r="CV68" s="20">
        <f t="shared" si="72"/>
        <v>0</v>
      </c>
      <c r="CW68" s="20">
        <f t="shared" si="72"/>
        <v>0</v>
      </c>
      <c r="CX68" s="20">
        <f t="shared" si="72"/>
        <v>0</v>
      </c>
      <c r="CY68" s="20">
        <f t="shared" si="72"/>
        <v>0</v>
      </c>
      <c r="CZ68" s="20">
        <f t="shared" si="72"/>
        <v>0</v>
      </c>
      <c r="DA68" s="20">
        <f t="shared" si="72"/>
        <v>0</v>
      </c>
      <c r="DB68" s="20">
        <f t="shared" si="72"/>
        <v>0</v>
      </c>
      <c r="DC68" s="20">
        <f t="shared" si="72"/>
        <v>0</v>
      </c>
      <c r="DD68" s="20">
        <f t="shared" si="72"/>
        <v>0</v>
      </c>
      <c r="DE68" s="20">
        <f t="shared" si="72"/>
        <v>0</v>
      </c>
      <c r="DF68" s="20">
        <f t="shared" si="72"/>
        <v>0</v>
      </c>
      <c r="DG68" s="20">
        <f t="shared" si="72"/>
        <v>0</v>
      </c>
      <c r="DH68" s="20">
        <f t="shared" si="72"/>
        <v>0</v>
      </c>
      <c r="DI68" s="20">
        <f t="shared" si="72"/>
        <v>0</v>
      </c>
      <c r="DJ68" s="20">
        <f t="shared" si="72"/>
        <v>0</v>
      </c>
      <c r="DK68" s="20">
        <f t="shared" si="72"/>
        <v>0</v>
      </c>
      <c r="DL68" s="20">
        <f t="shared" si="47"/>
        <v>0</v>
      </c>
      <c r="DM68" s="20">
        <f t="shared" si="47"/>
        <v>4000000</v>
      </c>
      <c r="DN68" s="20">
        <f t="shared" si="47"/>
        <v>0</v>
      </c>
      <c r="DO68" s="20">
        <f t="shared" si="47"/>
        <v>0</v>
      </c>
      <c r="DP68" s="20">
        <f t="shared" si="47"/>
        <v>0</v>
      </c>
      <c r="DR68" s="25">
        <f t="shared" si="68"/>
        <v>4000000</v>
      </c>
      <c r="DS68" s="25">
        <f t="shared" si="69"/>
        <v>4000000</v>
      </c>
      <c r="DT68" s="25">
        <f t="shared" si="70"/>
        <v>4000000</v>
      </c>
    </row>
    <row r="69" spans="1:126" ht="21.75" customHeight="1" x14ac:dyDescent="0.3">
      <c r="A69" s="197"/>
      <c r="B69" s="199"/>
      <c r="C69" s="16" t="s">
        <v>204</v>
      </c>
      <c r="D69" s="27" t="s">
        <v>205</v>
      </c>
      <c r="E69" s="18">
        <v>410</v>
      </c>
      <c r="F69" s="19" t="s">
        <v>133</v>
      </c>
      <c r="G69" s="20">
        <f t="shared" ref="G69:G132" si="73">SUM(H69:AB69)</f>
        <v>80000000</v>
      </c>
      <c r="H69" s="20"/>
      <c r="I69" s="20"/>
      <c r="J69" s="20"/>
      <c r="K69" s="20"/>
      <c r="L69" s="20"/>
      <c r="M69" s="20"/>
      <c r="N69" s="20">
        <v>80000000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1">
        <f t="shared" si="28"/>
        <v>0.151</v>
      </c>
      <c r="AD69" s="20">
        <f t="shared" si="42"/>
        <v>12080000</v>
      </c>
      <c r="AE69" s="20"/>
      <c r="AF69" s="20"/>
      <c r="AG69" s="20"/>
      <c r="AH69" s="20"/>
      <c r="AI69" s="20"/>
      <c r="AJ69" s="20"/>
      <c r="AK69" s="20">
        <f>+'[1]ENERO 2019'!$P$610</f>
        <v>12080000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1">
        <f t="shared" si="62"/>
        <v>0.84899999999999998</v>
      </c>
      <c r="BA69" s="20">
        <f t="shared" si="63"/>
        <v>67920000</v>
      </c>
      <c r="BB69" s="20">
        <f t="shared" si="71"/>
        <v>0</v>
      </c>
      <c r="BC69" s="20">
        <f t="shared" si="71"/>
        <v>0</v>
      </c>
      <c r="BD69" s="20">
        <f t="shared" si="71"/>
        <v>0</v>
      </c>
      <c r="BE69" s="20">
        <f t="shared" si="71"/>
        <v>0</v>
      </c>
      <c r="BF69" s="20">
        <f t="shared" si="71"/>
        <v>0</v>
      </c>
      <c r="BG69" s="20">
        <f t="shared" si="71"/>
        <v>0</v>
      </c>
      <c r="BH69" s="20">
        <f t="shared" si="71"/>
        <v>67920000</v>
      </c>
      <c r="BI69" s="20">
        <f t="shared" si="71"/>
        <v>0</v>
      </c>
      <c r="BJ69" s="20">
        <f t="shared" si="71"/>
        <v>0</v>
      </c>
      <c r="BK69" s="20">
        <f t="shared" si="71"/>
        <v>0</v>
      </c>
      <c r="BL69" s="20">
        <f t="shared" si="71"/>
        <v>0</v>
      </c>
      <c r="BM69" s="20">
        <f t="shared" si="71"/>
        <v>0</v>
      </c>
      <c r="BN69" s="20">
        <f t="shared" si="71"/>
        <v>0</v>
      </c>
      <c r="BO69" s="20">
        <f t="shared" si="71"/>
        <v>0</v>
      </c>
      <c r="BP69" s="20">
        <f t="shared" si="71"/>
        <v>0</v>
      </c>
      <c r="BQ69" s="20">
        <f t="shared" si="71"/>
        <v>0</v>
      </c>
      <c r="BR69" s="20">
        <f t="shared" si="44"/>
        <v>0</v>
      </c>
      <c r="BS69" s="20">
        <f t="shared" si="44"/>
        <v>0</v>
      </c>
      <c r="BT69" s="20">
        <f t="shared" si="44"/>
        <v>0</v>
      </c>
      <c r="BU69" s="20">
        <f t="shared" si="44"/>
        <v>0</v>
      </c>
      <c r="BV69" s="20">
        <f t="shared" si="44"/>
        <v>0</v>
      </c>
      <c r="BW69" s="21">
        <f t="shared" si="64"/>
        <v>0.15099998749999999</v>
      </c>
      <c r="BX69" s="20">
        <f t="shared" si="65"/>
        <v>12079999</v>
      </c>
      <c r="BY69" s="20"/>
      <c r="BZ69" s="20"/>
      <c r="CA69" s="20"/>
      <c r="CB69" s="20"/>
      <c r="CC69" s="20"/>
      <c r="CD69" s="20"/>
      <c r="CE69" s="20">
        <f>+'[1]ENERO 2019'!$H$608</f>
        <v>12079999</v>
      </c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1">
        <f t="shared" si="66"/>
        <v>0.84900001250000001</v>
      </c>
      <c r="CU69" s="20">
        <f t="shared" si="67"/>
        <v>67920001</v>
      </c>
      <c r="CV69" s="20">
        <f t="shared" si="72"/>
        <v>0</v>
      </c>
      <c r="CW69" s="20">
        <f t="shared" si="72"/>
        <v>0</v>
      </c>
      <c r="CX69" s="20">
        <f t="shared" si="72"/>
        <v>0</v>
      </c>
      <c r="CY69" s="20">
        <f t="shared" si="72"/>
        <v>0</v>
      </c>
      <c r="CZ69" s="20">
        <f t="shared" si="72"/>
        <v>0</v>
      </c>
      <c r="DA69" s="20">
        <f t="shared" si="72"/>
        <v>0</v>
      </c>
      <c r="DB69" s="20">
        <f t="shared" si="72"/>
        <v>67920001</v>
      </c>
      <c r="DC69" s="20">
        <f t="shared" si="72"/>
        <v>0</v>
      </c>
      <c r="DD69" s="20">
        <f t="shared" si="72"/>
        <v>0</v>
      </c>
      <c r="DE69" s="20">
        <f t="shared" si="72"/>
        <v>0</v>
      </c>
      <c r="DF69" s="20">
        <f t="shared" si="72"/>
        <v>0</v>
      </c>
      <c r="DG69" s="20">
        <f t="shared" si="72"/>
        <v>0</v>
      </c>
      <c r="DH69" s="20">
        <f t="shared" si="72"/>
        <v>0</v>
      </c>
      <c r="DI69" s="20">
        <f t="shared" si="72"/>
        <v>0</v>
      </c>
      <c r="DJ69" s="20">
        <f t="shared" si="72"/>
        <v>0</v>
      </c>
      <c r="DK69" s="20">
        <f t="shared" si="72"/>
        <v>0</v>
      </c>
      <c r="DL69" s="20">
        <f t="shared" si="47"/>
        <v>0</v>
      </c>
      <c r="DM69" s="20">
        <f t="shared" si="47"/>
        <v>0</v>
      </c>
      <c r="DN69" s="20">
        <f t="shared" si="47"/>
        <v>0</v>
      </c>
      <c r="DO69" s="20">
        <f t="shared" si="47"/>
        <v>0</v>
      </c>
      <c r="DP69" s="20">
        <f t="shared" si="47"/>
        <v>0</v>
      </c>
      <c r="DR69" s="25">
        <f t="shared" si="68"/>
        <v>80000000</v>
      </c>
      <c r="DS69" s="25">
        <f t="shared" si="69"/>
        <v>80000000</v>
      </c>
      <c r="DT69" s="25">
        <f t="shared" si="70"/>
        <v>80000000</v>
      </c>
    </row>
    <row r="70" spans="1:126" ht="51" customHeight="1" x14ac:dyDescent="0.3">
      <c r="A70" s="197"/>
      <c r="B70" s="47" t="s">
        <v>206</v>
      </c>
      <c r="C70" s="16" t="s">
        <v>207</v>
      </c>
      <c r="D70" s="17" t="s">
        <v>208</v>
      </c>
      <c r="E70" s="18">
        <v>410</v>
      </c>
      <c r="F70" s="19" t="s">
        <v>133</v>
      </c>
      <c r="G70" s="20">
        <f t="shared" si="73"/>
        <v>3200000000</v>
      </c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>
        <v>3000000000</v>
      </c>
      <c r="W70" s="20"/>
      <c r="X70" s="20"/>
      <c r="Y70" s="20">
        <v>200000000</v>
      </c>
      <c r="Z70" s="20"/>
      <c r="AA70" s="20"/>
      <c r="AB70" s="20"/>
      <c r="AC70" s="21">
        <f t="shared" si="28"/>
        <v>0.28973037093749998</v>
      </c>
      <c r="AD70" s="20">
        <f t="shared" si="42"/>
        <v>927137187</v>
      </c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>
        <f>+'[1]ENERO 2019'!$X$618</f>
        <v>881220521</v>
      </c>
      <c r="AT70" s="20"/>
      <c r="AU70" s="20"/>
      <c r="AV70" s="20">
        <f>+'[1]ENERO 2019'!$AA$618</f>
        <v>45916666</v>
      </c>
      <c r="AW70" s="20"/>
      <c r="AX70" s="20"/>
      <c r="AY70" s="20"/>
      <c r="AZ70" s="21">
        <f t="shared" si="14"/>
        <v>0.71026962906250002</v>
      </c>
      <c r="BA70" s="20">
        <f t="shared" si="48"/>
        <v>2272862813</v>
      </c>
      <c r="BB70" s="20">
        <f t="shared" si="71"/>
        <v>0</v>
      </c>
      <c r="BC70" s="20">
        <f t="shared" si="71"/>
        <v>0</v>
      </c>
      <c r="BD70" s="20">
        <f t="shared" si="71"/>
        <v>0</v>
      </c>
      <c r="BE70" s="20">
        <f t="shared" si="71"/>
        <v>0</v>
      </c>
      <c r="BF70" s="20">
        <f t="shared" si="71"/>
        <v>0</v>
      </c>
      <c r="BG70" s="20">
        <f t="shared" si="71"/>
        <v>0</v>
      </c>
      <c r="BH70" s="20">
        <f t="shared" si="71"/>
        <v>0</v>
      </c>
      <c r="BI70" s="20">
        <f t="shared" si="71"/>
        <v>0</v>
      </c>
      <c r="BJ70" s="20">
        <f t="shared" si="71"/>
        <v>0</v>
      </c>
      <c r="BK70" s="20">
        <f t="shared" si="71"/>
        <v>0</v>
      </c>
      <c r="BL70" s="20">
        <f t="shared" si="71"/>
        <v>0</v>
      </c>
      <c r="BM70" s="20">
        <f t="shared" si="71"/>
        <v>0</v>
      </c>
      <c r="BN70" s="20">
        <f t="shared" si="71"/>
        <v>0</v>
      </c>
      <c r="BO70" s="20">
        <f t="shared" si="71"/>
        <v>0</v>
      </c>
      <c r="BP70" s="20">
        <f t="shared" si="71"/>
        <v>2118779479</v>
      </c>
      <c r="BQ70" s="20">
        <f t="shared" si="71"/>
        <v>0</v>
      </c>
      <c r="BR70" s="20">
        <f t="shared" si="44"/>
        <v>0</v>
      </c>
      <c r="BS70" s="20">
        <f t="shared" si="44"/>
        <v>154083334</v>
      </c>
      <c r="BT70" s="20">
        <f t="shared" si="44"/>
        <v>0</v>
      </c>
      <c r="BU70" s="20">
        <f t="shared" si="44"/>
        <v>0</v>
      </c>
      <c r="BV70" s="20">
        <f t="shared" si="44"/>
        <v>0</v>
      </c>
      <c r="BW70" s="21">
        <f t="shared" si="25"/>
        <v>1.2692290625E-2</v>
      </c>
      <c r="BX70" s="20">
        <f t="shared" si="45"/>
        <v>40615330</v>
      </c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>
        <f>+'[1]ENERO 2019'!$H$619+'[1]ENERO 2019'!$H$626+'[1]ENERO 2019'!$H$632</f>
        <v>28032000</v>
      </c>
      <c r="CN70" s="20"/>
      <c r="CO70" s="20"/>
      <c r="CP70" s="20">
        <f>+'[1]ENERO 2019'!$H$630</f>
        <v>12583330</v>
      </c>
      <c r="CQ70" s="20"/>
      <c r="CR70" s="20"/>
      <c r="CS70" s="20"/>
      <c r="CT70" s="21">
        <f t="shared" si="6"/>
        <v>0.98730770937500001</v>
      </c>
      <c r="CU70" s="20">
        <f t="shared" si="49"/>
        <v>3159384670</v>
      </c>
      <c r="CV70" s="20">
        <f t="shared" si="72"/>
        <v>0</v>
      </c>
      <c r="CW70" s="20">
        <f t="shared" si="72"/>
        <v>0</v>
      </c>
      <c r="CX70" s="20">
        <f t="shared" si="72"/>
        <v>0</v>
      </c>
      <c r="CY70" s="20">
        <f t="shared" si="72"/>
        <v>0</v>
      </c>
      <c r="CZ70" s="20">
        <f t="shared" si="72"/>
        <v>0</v>
      </c>
      <c r="DA70" s="20">
        <f t="shared" si="72"/>
        <v>0</v>
      </c>
      <c r="DB70" s="20">
        <f t="shared" si="72"/>
        <v>0</v>
      </c>
      <c r="DC70" s="20">
        <f t="shared" si="72"/>
        <v>0</v>
      </c>
      <c r="DD70" s="20">
        <f t="shared" si="72"/>
        <v>0</v>
      </c>
      <c r="DE70" s="20">
        <f t="shared" si="72"/>
        <v>0</v>
      </c>
      <c r="DF70" s="20">
        <f t="shared" si="72"/>
        <v>0</v>
      </c>
      <c r="DG70" s="20">
        <f t="shared" si="72"/>
        <v>0</v>
      </c>
      <c r="DH70" s="20">
        <f t="shared" si="72"/>
        <v>0</v>
      </c>
      <c r="DI70" s="20">
        <f t="shared" si="72"/>
        <v>0</v>
      </c>
      <c r="DJ70" s="20">
        <f t="shared" si="72"/>
        <v>2971968000</v>
      </c>
      <c r="DK70" s="20">
        <f t="shared" si="72"/>
        <v>0</v>
      </c>
      <c r="DL70" s="20">
        <f t="shared" si="47"/>
        <v>0</v>
      </c>
      <c r="DM70" s="20">
        <f t="shared" si="47"/>
        <v>187416670</v>
      </c>
      <c r="DN70" s="20">
        <f t="shared" si="47"/>
        <v>0</v>
      </c>
      <c r="DO70" s="20">
        <f t="shared" si="47"/>
        <v>0</v>
      </c>
      <c r="DP70" s="20">
        <f t="shared" si="47"/>
        <v>0</v>
      </c>
      <c r="DR70" s="25">
        <f t="shared" si="40"/>
        <v>3200000000</v>
      </c>
      <c r="DS70" s="25">
        <f t="shared" si="41"/>
        <v>3200000000</v>
      </c>
      <c r="DT70" s="25">
        <f t="shared" si="11"/>
        <v>3200000000</v>
      </c>
    </row>
    <row r="71" spans="1:126" ht="60" customHeight="1" x14ac:dyDescent="0.3">
      <c r="A71" s="48"/>
      <c r="B71" s="220" t="s">
        <v>209</v>
      </c>
      <c r="C71" s="16" t="s">
        <v>210</v>
      </c>
      <c r="D71" s="27" t="s">
        <v>211</v>
      </c>
      <c r="E71" s="18">
        <v>410</v>
      </c>
      <c r="F71" s="19" t="s">
        <v>133</v>
      </c>
      <c r="G71" s="20">
        <f t="shared" si="73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1">
        <f t="shared" si="28"/>
        <v>0.73514279999999999</v>
      </c>
      <c r="AD71" s="20">
        <f t="shared" si="42"/>
        <v>11027142</v>
      </c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>
        <f>+'[1]ENERO 2019'!$AA$658</f>
        <v>11027142</v>
      </c>
      <c r="AW71" s="20"/>
      <c r="AX71" s="20"/>
      <c r="AY71" s="20"/>
      <c r="AZ71" s="21">
        <f t="shared" si="14"/>
        <v>0.26485720000000001</v>
      </c>
      <c r="BA71" s="20">
        <f t="shared" si="48"/>
        <v>3972858</v>
      </c>
      <c r="BB71" s="20">
        <f t="shared" si="71"/>
        <v>0</v>
      </c>
      <c r="BC71" s="20">
        <f t="shared" si="71"/>
        <v>0</v>
      </c>
      <c r="BD71" s="20">
        <f t="shared" si="71"/>
        <v>0</v>
      </c>
      <c r="BE71" s="20">
        <f t="shared" si="71"/>
        <v>0</v>
      </c>
      <c r="BF71" s="20">
        <f t="shared" si="71"/>
        <v>0</v>
      </c>
      <c r="BG71" s="20">
        <f t="shared" si="71"/>
        <v>0</v>
      </c>
      <c r="BH71" s="20">
        <f t="shared" si="71"/>
        <v>0</v>
      </c>
      <c r="BI71" s="20">
        <f t="shared" si="71"/>
        <v>0</v>
      </c>
      <c r="BJ71" s="20">
        <f t="shared" si="71"/>
        <v>0</v>
      </c>
      <c r="BK71" s="20">
        <f t="shared" si="71"/>
        <v>0</v>
      </c>
      <c r="BL71" s="20">
        <f t="shared" si="71"/>
        <v>0</v>
      </c>
      <c r="BM71" s="20">
        <f t="shared" si="71"/>
        <v>0</v>
      </c>
      <c r="BN71" s="20">
        <f t="shared" si="71"/>
        <v>0</v>
      </c>
      <c r="BO71" s="20">
        <f t="shared" si="71"/>
        <v>0</v>
      </c>
      <c r="BP71" s="20">
        <f t="shared" si="71"/>
        <v>0</v>
      </c>
      <c r="BQ71" s="20">
        <f t="shared" si="71"/>
        <v>0</v>
      </c>
      <c r="BR71" s="20">
        <f t="shared" si="44"/>
        <v>0</v>
      </c>
      <c r="BS71" s="20">
        <f t="shared" si="44"/>
        <v>3972858</v>
      </c>
      <c r="BT71" s="20">
        <f t="shared" si="44"/>
        <v>0</v>
      </c>
      <c r="BU71" s="20">
        <f t="shared" si="44"/>
        <v>0</v>
      </c>
      <c r="BV71" s="20">
        <f t="shared" si="44"/>
        <v>0</v>
      </c>
      <c r="BW71" s="21">
        <f t="shared" si="25"/>
        <v>0.73514266666666672</v>
      </c>
      <c r="BX71" s="20">
        <f t="shared" si="45"/>
        <v>11027140</v>
      </c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>
        <f>+'[1]ENERO 2019'!$H$656</f>
        <v>11027140</v>
      </c>
      <c r="CQ71" s="20"/>
      <c r="CR71" s="20"/>
      <c r="CS71" s="20"/>
      <c r="CT71" s="21">
        <f t="shared" si="6"/>
        <v>0.26485733333333328</v>
      </c>
      <c r="CU71" s="20">
        <f t="shared" si="49"/>
        <v>3972860</v>
      </c>
      <c r="CV71" s="20">
        <f t="shared" si="72"/>
        <v>0</v>
      </c>
      <c r="CW71" s="20">
        <f t="shared" si="72"/>
        <v>0</v>
      </c>
      <c r="CX71" s="20">
        <f t="shared" si="72"/>
        <v>0</v>
      </c>
      <c r="CY71" s="20">
        <f t="shared" si="72"/>
        <v>0</v>
      </c>
      <c r="CZ71" s="20">
        <f t="shared" si="72"/>
        <v>0</v>
      </c>
      <c r="DA71" s="20">
        <f t="shared" si="72"/>
        <v>0</v>
      </c>
      <c r="DB71" s="20">
        <f t="shared" si="72"/>
        <v>0</v>
      </c>
      <c r="DC71" s="20">
        <f t="shared" si="72"/>
        <v>0</v>
      </c>
      <c r="DD71" s="20">
        <f t="shared" si="72"/>
        <v>0</v>
      </c>
      <c r="DE71" s="20">
        <f t="shared" si="72"/>
        <v>0</v>
      </c>
      <c r="DF71" s="20">
        <f t="shared" si="72"/>
        <v>0</v>
      </c>
      <c r="DG71" s="20">
        <f t="shared" si="72"/>
        <v>0</v>
      </c>
      <c r="DH71" s="20">
        <f t="shared" si="72"/>
        <v>0</v>
      </c>
      <c r="DI71" s="20">
        <f t="shared" si="72"/>
        <v>0</v>
      </c>
      <c r="DJ71" s="20">
        <f t="shared" si="72"/>
        <v>0</v>
      </c>
      <c r="DK71" s="20">
        <f t="shared" si="72"/>
        <v>0</v>
      </c>
      <c r="DL71" s="20">
        <f t="shared" si="47"/>
        <v>0</v>
      </c>
      <c r="DM71" s="20">
        <f t="shared" si="47"/>
        <v>3972860</v>
      </c>
      <c r="DN71" s="20">
        <f t="shared" si="47"/>
        <v>0</v>
      </c>
      <c r="DO71" s="20">
        <f t="shared" si="47"/>
        <v>0</v>
      </c>
      <c r="DP71" s="20">
        <f t="shared" si="47"/>
        <v>0</v>
      </c>
      <c r="DR71" s="25">
        <f t="shared" si="40"/>
        <v>15000000</v>
      </c>
      <c r="DS71" s="25">
        <f t="shared" si="41"/>
        <v>15000000</v>
      </c>
      <c r="DT71" s="25">
        <f t="shared" si="11"/>
        <v>15000000</v>
      </c>
    </row>
    <row r="72" spans="1:126" ht="63.75" customHeight="1" x14ac:dyDescent="0.3">
      <c r="A72" s="48"/>
      <c r="B72" s="220"/>
      <c r="C72" s="16" t="s">
        <v>212</v>
      </c>
      <c r="D72" s="27" t="s">
        <v>213</v>
      </c>
      <c r="E72" s="18">
        <v>410</v>
      </c>
      <c r="F72" s="19" t="s">
        <v>133</v>
      </c>
      <c r="G72" s="20">
        <f t="shared" si="73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1" t="e">
        <f t="shared" si="28"/>
        <v>#DIV/0!</v>
      </c>
      <c r="AD72" s="20">
        <f t="shared" si="42"/>
        <v>0</v>
      </c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1" t="e">
        <f t="shared" si="14"/>
        <v>#DIV/0!</v>
      </c>
      <c r="BA72" s="20">
        <f t="shared" si="48"/>
        <v>0</v>
      </c>
      <c r="BB72" s="20">
        <f t="shared" si="71"/>
        <v>0</v>
      </c>
      <c r="BC72" s="20">
        <f t="shared" si="71"/>
        <v>0</v>
      </c>
      <c r="BD72" s="20">
        <f t="shared" si="71"/>
        <v>0</v>
      </c>
      <c r="BE72" s="20">
        <f t="shared" si="71"/>
        <v>0</v>
      </c>
      <c r="BF72" s="20">
        <f t="shared" si="71"/>
        <v>0</v>
      </c>
      <c r="BG72" s="20">
        <f t="shared" si="71"/>
        <v>0</v>
      </c>
      <c r="BH72" s="20">
        <f t="shared" si="71"/>
        <v>0</v>
      </c>
      <c r="BI72" s="20">
        <f t="shared" si="71"/>
        <v>0</v>
      </c>
      <c r="BJ72" s="20">
        <f t="shared" si="71"/>
        <v>0</v>
      </c>
      <c r="BK72" s="20">
        <f t="shared" si="71"/>
        <v>0</v>
      </c>
      <c r="BL72" s="20">
        <f t="shared" si="71"/>
        <v>0</v>
      </c>
      <c r="BM72" s="20">
        <f t="shared" si="71"/>
        <v>0</v>
      </c>
      <c r="BN72" s="20">
        <f t="shared" si="71"/>
        <v>0</v>
      </c>
      <c r="BO72" s="20">
        <f t="shared" si="71"/>
        <v>0</v>
      </c>
      <c r="BP72" s="20">
        <f t="shared" si="71"/>
        <v>0</v>
      </c>
      <c r="BQ72" s="20">
        <f t="shared" si="71"/>
        <v>0</v>
      </c>
      <c r="BR72" s="20">
        <f t="shared" si="44"/>
        <v>0</v>
      </c>
      <c r="BS72" s="20">
        <f t="shared" si="44"/>
        <v>0</v>
      </c>
      <c r="BT72" s="20">
        <f t="shared" si="44"/>
        <v>0</v>
      </c>
      <c r="BU72" s="20">
        <f t="shared" si="44"/>
        <v>0</v>
      </c>
      <c r="BV72" s="20">
        <f t="shared" si="44"/>
        <v>0</v>
      </c>
      <c r="BW72" s="21" t="e">
        <f t="shared" si="25"/>
        <v>#DIV/0!</v>
      </c>
      <c r="BX72" s="20">
        <f t="shared" si="45"/>
        <v>0</v>
      </c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1" t="e">
        <f t="shared" si="6"/>
        <v>#DIV/0!</v>
      </c>
      <c r="CU72" s="20">
        <f t="shared" si="49"/>
        <v>0</v>
      </c>
      <c r="CV72" s="20">
        <f t="shared" si="72"/>
        <v>0</v>
      </c>
      <c r="CW72" s="20">
        <f t="shared" si="72"/>
        <v>0</v>
      </c>
      <c r="CX72" s="20">
        <f t="shared" si="72"/>
        <v>0</v>
      </c>
      <c r="CY72" s="20">
        <f t="shared" si="72"/>
        <v>0</v>
      </c>
      <c r="CZ72" s="20">
        <f t="shared" si="72"/>
        <v>0</v>
      </c>
      <c r="DA72" s="20">
        <f t="shared" si="72"/>
        <v>0</v>
      </c>
      <c r="DB72" s="20">
        <f t="shared" si="72"/>
        <v>0</v>
      </c>
      <c r="DC72" s="20">
        <f t="shared" si="72"/>
        <v>0</v>
      </c>
      <c r="DD72" s="20">
        <f t="shared" si="72"/>
        <v>0</v>
      </c>
      <c r="DE72" s="20">
        <f t="shared" si="72"/>
        <v>0</v>
      </c>
      <c r="DF72" s="20">
        <f t="shared" si="72"/>
        <v>0</v>
      </c>
      <c r="DG72" s="20">
        <f t="shared" si="72"/>
        <v>0</v>
      </c>
      <c r="DH72" s="20">
        <f t="shared" si="72"/>
        <v>0</v>
      </c>
      <c r="DI72" s="20">
        <f t="shared" si="72"/>
        <v>0</v>
      </c>
      <c r="DJ72" s="20">
        <f t="shared" si="72"/>
        <v>0</v>
      </c>
      <c r="DK72" s="20">
        <f t="shared" si="72"/>
        <v>0</v>
      </c>
      <c r="DL72" s="20">
        <f t="shared" si="47"/>
        <v>0</v>
      </c>
      <c r="DM72" s="20">
        <f t="shared" si="47"/>
        <v>0</v>
      </c>
      <c r="DN72" s="20">
        <f t="shared" si="47"/>
        <v>0</v>
      </c>
      <c r="DO72" s="20">
        <f t="shared" si="47"/>
        <v>0</v>
      </c>
      <c r="DP72" s="20">
        <f t="shared" si="47"/>
        <v>0</v>
      </c>
      <c r="DR72" s="25">
        <f t="shared" si="40"/>
        <v>0</v>
      </c>
      <c r="DS72" s="25">
        <f t="shared" si="41"/>
        <v>0</v>
      </c>
      <c r="DT72" s="25">
        <f t="shared" si="11"/>
        <v>0</v>
      </c>
    </row>
    <row r="73" spans="1:126" ht="33" customHeight="1" x14ac:dyDescent="0.3">
      <c r="A73" s="197"/>
      <c r="B73" s="219" t="s">
        <v>214</v>
      </c>
      <c r="C73" s="16" t="s">
        <v>215</v>
      </c>
      <c r="D73" s="27" t="s">
        <v>216</v>
      </c>
      <c r="E73" s="18">
        <v>410</v>
      </c>
      <c r="F73" s="19" t="s">
        <v>217</v>
      </c>
      <c r="G73" s="20">
        <f t="shared" si="73"/>
        <v>75000000</v>
      </c>
      <c r="H73" s="20"/>
      <c r="I73" s="20"/>
      <c r="J73" s="20"/>
      <c r="K73" s="20"/>
      <c r="L73" s="20"/>
      <c r="M73" s="30"/>
      <c r="N73" s="20"/>
      <c r="O73" s="30"/>
      <c r="P73" s="30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>
        <f>25000000</f>
        <v>25000000</v>
      </c>
      <c r="AC73" s="21">
        <f>+AD73/G73</f>
        <v>8.3377773333333335E-2</v>
      </c>
      <c r="AD73" s="20">
        <f t="shared" si="42"/>
        <v>6253333</v>
      </c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>
        <f>+'[1]ENERO 2019'!$AA$680</f>
        <v>6253333</v>
      </c>
      <c r="AW73" s="20"/>
      <c r="AX73" s="20"/>
      <c r="AY73" s="20"/>
      <c r="AZ73" s="21">
        <f t="shared" si="14"/>
        <v>0.91662222666666671</v>
      </c>
      <c r="BA73" s="20">
        <f t="shared" si="48"/>
        <v>68746667</v>
      </c>
      <c r="BB73" s="20">
        <f t="shared" si="71"/>
        <v>0</v>
      </c>
      <c r="BC73" s="20">
        <f t="shared" si="71"/>
        <v>0</v>
      </c>
      <c r="BD73" s="20">
        <f t="shared" si="71"/>
        <v>0</v>
      </c>
      <c r="BE73" s="20">
        <f t="shared" si="71"/>
        <v>0</v>
      </c>
      <c r="BF73" s="20">
        <f t="shared" si="71"/>
        <v>0</v>
      </c>
      <c r="BG73" s="20">
        <f t="shared" si="71"/>
        <v>0</v>
      </c>
      <c r="BH73" s="20">
        <f t="shared" si="71"/>
        <v>0</v>
      </c>
      <c r="BI73" s="20">
        <f t="shared" si="71"/>
        <v>0</v>
      </c>
      <c r="BJ73" s="20">
        <f t="shared" si="71"/>
        <v>0</v>
      </c>
      <c r="BK73" s="20">
        <f t="shared" si="71"/>
        <v>0</v>
      </c>
      <c r="BL73" s="20">
        <f t="shared" si="71"/>
        <v>0</v>
      </c>
      <c r="BM73" s="20">
        <f t="shared" si="71"/>
        <v>0</v>
      </c>
      <c r="BN73" s="20">
        <f t="shared" si="71"/>
        <v>0</v>
      </c>
      <c r="BO73" s="20">
        <f t="shared" si="71"/>
        <v>0</v>
      </c>
      <c r="BP73" s="20">
        <f t="shared" si="71"/>
        <v>0</v>
      </c>
      <c r="BQ73" s="20">
        <f t="shared" si="71"/>
        <v>0</v>
      </c>
      <c r="BR73" s="20">
        <f t="shared" si="44"/>
        <v>0</v>
      </c>
      <c r="BS73" s="20">
        <f t="shared" si="44"/>
        <v>43746667</v>
      </c>
      <c r="BT73" s="20">
        <f t="shared" si="44"/>
        <v>0</v>
      </c>
      <c r="BU73" s="20">
        <f t="shared" si="44"/>
        <v>0</v>
      </c>
      <c r="BV73" s="20">
        <f t="shared" si="44"/>
        <v>25000000</v>
      </c>
      <c r="BW73" s="21">
        <f>+BX73/G73</f>
        <v>0</v>
      </c>
      <c r="BX73" s="20">
        <f t="shared" si="45"/>
        <v>0</v>
      </c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1">
        <f t="shared" si="6"/>
        <v>1</v>
      </c>
      <c r="CU73" s="20">
        <f t="shared" si="49"/>
        <v>75000000</v>
      </c>
      <c r="CV73" s="20">
        <f t="shared" si="72"/>
        <v>0</v>
      </c>
      <c r="CW73" s="20">
        <f t="shared" si="72"/>
        <v>0</v>
      </c>
      <c r="CX73" s="20">
        <f t="shared" si="72"/>
        <v>0</v>
      </c>
      <c r="CY73" s="20">
        <f t="shared" si="72"/>
        <v>0</v>
      </c>
      <c r="CZ73" s="20">
        <f t="shared" si="72"/>
        <v>0</v>
      </c>
      <c r="DA73" s="20">
        <f t="shared" si="72"/>
        <v>0</v>
      </c>
      <c r="DB73" s="20">
        <f t="shared" si="72"/>
        <v>0</v>
      </c>
      <c r="DC73" s="20">
        <f t="shared" si="72"/>
        <v>0</v>
      </c>
      <c r="DD73" s="20">
        <f t="shared" si="72"/>
        <v>0</v>
      </c>
      <c r="DE73" s="20">
        <f t="shared" si="72"/>
        <v>0</v>
      </c>
      <c r="DF73" s="20">
        <f t="shared" si="72"/>
        <v>0</v>
      </c>
      <c r="DG73" s="20">
        <f t="shared" si="72"/>
        <v>0</v>
      </c>
      <c r="DH73" s="20">
        <f t="shared" si="72"/>
        <v>0</v>
      </c>
      <c r="DI73" s="20">
        <f t="shared" si="72"/>
        <v>0</v>
      </c>
      <c r="DJ73" s="20">
        <f t="shared" si="72"/>
        <v>0</v>
      </c>
      <c r="DK73" s="20">
        <f t="shared" si="72"/>
        <v>0</v>
      </c>
      <c r="DL73" s="20">
        <f t="shared" si="47"/>
        <v>0</v>
      </c>
      <c r="DM73" s="20">
        <f t="shared" si="47"/>
        <v>50000000</v>
      </c>
      <c r="DN73" s="20">
        <f t="shared" si="47"/>
        <v>0</v>
      </c>
      <c r="DO73" s="20">
        <f t="shared" si="47"/>
        <v>0</v>
      </c>
      <c r="DP73" s="20">
        <f t="shared" si="47"/>
        <v>25000000</v>
      </c>
      <c r="DQ73" s="39"/>
      <c r="DR73" s="25">
        <f>+G73</f>
        <v>75000000</v>
      </c>
      <c r="DS73" s="25">
        <f t="shared" si="41"/>
        <v>75000000</v>
      </c>
      <c r="DT73" s="25">
        <f t="shared" si="11"/>
        <v>75000000</v>
      </c>
    </row>
    <row r="74" spans="1:126" ht="75" customHeight="1" x14ac:dyDescent="0.3">
      <c r="A74" s="197"/>
      <c r="B74" s="219"/>
      <c r="C74" s="16" t="s">
        <v>218</v>
      </c>
      <c r="D74" s="27" t="s">
        <v>219</v>
      </c>
      <c r="E74" s="18">
        <v>410</v>
      </c>
      <c r="F74" s="19" t="s">
        <v>133</v>
      </c>
      <c r="G74" s="20">
        <f t="shared" si="73"/>
        <v>10000000</v>
      </c>
      <c r="H74" s="20"/>
      <c r="I74" s="20"/>
      <c r="J74" s="20"/>
      <c r="K74" s="20"/>
      <c r="L74" s="20"/>
      <c r="M74" s="30"/>
      <c r="N74" s="20"/>
      <c r="O74" s="30"/>
      <c r="P74" s="30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1">
        <f>+AD74/G74</f>
        <v>0</v>
      </c>
      <c r="AD74" s="20">
        <f t="shared" si="42"/>
        <v>0</v>
      </c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1">
        <f t="shared" si="14"/>
        <v>1</v>
      </c>
      <c r="BA74" s="20">
        <f t="shared" si="48"/>
        <v>10000000</v>
      </c>
      <c r="BB74" s="20">
        <f t="shared" si="71"/>
        <v>0</v>
      </c>
      <c r="BC74" s="20">
        <f t="shared" si="71"/>
        <v>0</v>
      </c>
      <c r="BD74" s="20">
        <f t="shared" si="71"/>
        <v>0</v>
      </c>
      <c r="BE74" s="20">
        <f t="shared" si="71"/>
        <v>0</v>
      </c>
      <c r="BF74" s="20">
        <f t="shared" si="71"/>
        <v>0</v>
      </c>
      <c r="BG74" s="20">
        <f t="shared" si="71"/>
        <v>0</v>
      </c>
      <c r="BH74" s="20">
        <f t="shared" si="71"/>
        <v>0</v>
      </c>
      <c r="BI74" s="20">
        <f t="shared" si="71"/>
        <v>0</v>
      </c>
      <c r="BJ74" s="20">
        <f t="shared" si="71"/>
        <v>0</v>
      </c>
      <c r="BK74" s="20">
        <f t="shared" si="71"/>
        <v>0</v>
      </c>
      <c r="BL74" s="20">
        <f t="shared" si="71"/>
        <v>0</v>
      </c>
      <c r="BM74" s="20">
        <f t="shared" si="71"/>
        <v>0</v>
      </c>
      <c r="BN74" s="20">
        <f t="shared" si="71"/>
        <v>0</v>
      </c>
      <c r="BO74" s="20">
        <f t="shared" si="71"/>
        <v>0</v>
      </c>
      <c r="BP74" s="20">
        <f t="shared" si="71"/>
        <v>0</v>
      </c>
      <c r="BQ74" s="20">
        <f t="shared" si="71"/>
        <v>0</v>
      </c>
      <c r="BR74" s="20">
        <f t="shared" si="44"/>
        <v>0</v>
      </c>
      <c r="BS74" s="20">
        <f t="shared" si="44"/>
        <v>10000000</v>
      </c>
      <c r="BT74" s="20">
        <f t="shared" si="44"/>
        <v>0</v>
      </c>
      <c r="BU74" s="20">
        <f t="shared" si="44"/>
        <v>0</v>
      </c>
      <c r="BV74" s="20">
        <f t="shared" si="44"/>
        <v>0</v>
      </c>
      <c r="BW74" s="21">
        <f>+BX74/G74</f>
        <v>0</v>
      </c>
      <c r="BX74" s="20">
        <f t="shared" si="45"/>
        <v>0</v>
      </c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1">
        <f t="shared" si="6"/>
        <v>1</v>
      </c>
      <c r="CU74" s="20">
        <f t="shared" si="49"/>
        <v>10000000</v>
      </c>
      <c r="CV74" s="20">
        <f t="shared" si="72"/>
        <v>0</v>
      </c>
      <c r="CW74" s="20">
        <f t="shared" si="72"/>
        <v>0</v>
      </c>
      <c r="CX74" s="20">
        <f t="shared" si="72"/>
        <v>0</v>
      </c>
      <c r="CY74" s="20">
        <f t="shared" si="72"/>
        <v>0</v>
      </c>
      <c r="CZ74" s="20">
        <f t="shared" si="72"/>
        <v>0</v>
      </c>
      <c r="DA74" s="20">
        <f t="shared" si="72"/>
        <v>0</v>
      </c>
      <c r="DB74" s="20">
        <f t="shared" si="72"/>
        <v>0</v>
      </c>
      <c r="DC74" s="20">
        <f t="shared" si="72"/>
        <v>0</v>
      </c>
      <c r="DD74" s="20">
        <f t="shared" si="72"/>
        <v>0</v>
      </c>
      <c r="DE74" s="20">
        <f t="shared" si="72"/>
        <v>0</v>
      </c>
      <c r="DF74" s="20">
        <f t="shared" si="72"/>
        <v>0</v>
      </c>
      <c r="DG74" s="20">
        <f t="shared" si="72"/>
        <v>0</v>
      </c>
      <c r="DH74" s="20">
        <f t="shared" si="72"/>
        <v>0</v>
      </c>
      <c r="DI74" s="20">
        <f t="shared" si="72"/>
        <v>0</v>
      </c>
      <c r="DJ74" s="20">
        <f t="shared" si="72"/>
        <v>0</v>
      </c>
      <c r="DK74" s="20">
        <f t="shared" si="72"/>
        <v>0</v>
      </c>
      <c r="DL74" s="20">
        <f t="shared" si="47"/>
        <v>0</v>
      </c>
      <c r="DM74" s="20">
        <f t="shared" si="47"/>
        <v>10000000</v>
      </c>
      <c r="DN74" s="20">
        <f t="shared" si="47"/>
        <v>0</v>
      </c>
      <c r="DO74" s="20">
        <f t="shared" si="47"/>
        <v>0</v>
      </c>
      <c r="DP74" s="20">
        <f t="shared" si="47"/>
        <v>0</v>
      </c>
      <c r="DQ74" s="39"/>
      <c r="DR74" s="25">
        <f>+G74</f>
        <v>10000000</v>
      </c>
      <c r="DS74" s="25">
        <f t="shared" si="41"/>
        <v>10000000</v>
      </c>
      <c r="DT74" s="25">
        <f t="shared" si="11"/>
        <v>10000000</v>
      </c>
    </row>
    <row r="75" spans="1:126" ht="45" customHeight="1" x14ac:dyDescent="0.3">
      <c r="A75" s="197"/>
      <c r="B75" s="45" t="s">
        <v>220</v>
      </c>
      <c r="C75" s="16" t="s">
        <v>221</v>
      </c>
      <c r="D75" s="27" t="s">
        <v>222</v>
      </c>
      <c r="E75" s="18">
        <v>410</v>
      </c>
      <c r="F75" s="19" t="s">
        <v>223</v>
      </c>
      <c r="G75" s="20">
        <f t="shared" si="73"/>
        <v>80982598</v>
      </c>
      <c r="H75" s="20"/>
      <c r="I75" s="20"/>
      <c r="J75" s="20"/>
      <c r="K75" s="20"/>
      <c r="L75" s="20"/>
      <c r="M75" s="30"/>
      <c r="N75" s="20"/>
      <c r="O75" s="30"/>
      <c r="P75" s="30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>
        <v>50982598</v>
      </c>
      <c r="AC75" s="21">
        <f t="shared" ref="AC75:AC92" si="74">+AD75/G75</f>
        <v>0.4635473043233313</v>
      </c>
      <c r="AD75" s="20">
        <f t="shared" si="42"/>
        <v>37539265</v>
      </c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>
        <f>+'[1]ENERO 2019'!$AA$701</f>
        <v>8000000</v>
      </c>
      <c r="AW75" s="20"/>
      <c r="AX75" s="20"/>
      <c r="AY75" s="20">
        <f>+'[1]ENERO 2019'!$AF$701</f>
        <v>29539265</v>
      </c>
      <c r="AZ75" s="21">
        <f t="shared" si="14"/>
        <v>0.53645269567666864</v>
      </c>
      <c r="BA75" s="20">
        <f t="shared" si="48"/>
        <v>43443333</v>
      </c>
      <c r="BB75" s="20">
        <f t="shared" si="71"/>
        <v>0</v>
      </c>
      <c r="BC75" s="20">
        <f t="shared" si="71"/>
        <v>0</v>
      </c>
      <c r="BD75" s="20">
        <f t="shared" si="71"/>
        <v>0</v>
      </c>
      <c r="BE75" s="20">
        <f t="shared" si="71"/>
        <v>0</v>
      </c>
      <c r="BF75" s="20">
        <f t="shared" si="71"/>
        <v>0</v>
      </c>
      <c r="BG75" s="20">
        <f t="shared" si="71"/>
        <v>0</v>
      </c>
      <c r="BH75" s="20">
        <f t="shared" si="71"/>
        <v>0</v>
      </c>
      <c r="BI75" s="20">
        <f t="shared" si="71"/>
        <v>0</v>
      </c>
      <c r="BJ75" s="20">
        <f t="shared" si="71"/>
        <v>0</v>
      </c>
      <c r="BK75" s="20">
        <f t="shared" si="71"/>
        <v>0</v>
      </c>
      <c r="BL75" s="20">
        <f t="shared" si="71"/>
        <v>0</v>
      </c>
      <c r="BM75" s="20">
        <f t="shared" si="71"/>
        <v>0</v>
      </c>
      <c r="BN75" s="20">
        <f t="shared" si="71"/>
        <v>0</v>
      </c>
      <c r="BO75" s="20">
        <f t="shared" si="71"/>
        <v>0</v>
      </c>
      <c r="BP75" s="20">
        <f t="shared" si="71"/>
        <v>0</v>
      </c>
      <c r="BQ75" s="20">
        <f t="shared" si="71"/>
        <v>0</v>
      </c>
      <c r="BR75" s="20">
        <f t="shared" si="44"/>
        <v>0</v>
      </c>
      <c r="BS75" s="20">
        <f t="shared" si="44"/>
        <v>22000000</v>
      </c>
      <c r="BT75" s="20">
        <f t="shared" si="44"/>
        <v>0</v>
      </c>
      <c r="BU75" s="20">
        <f t="shared" si="44"/>
        <v>0</v>
      </c>
      <c r="BV75" s="20">
        <f t="shared" si="44"/>
        <v>21443333</v>
      </c>
      <c r="BW75" s="21">
        <f t="shared" ref="BW75:BW92" si="75">+BX75/G75</f>
        <v>0.33189952735277767</v>
      </c>
      <c r="BX75" s="20">
        <f>SUM(BY75:CS75)</f>
        <v>26878086</v>
      </c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>
        <f>+'[1]ENERO 2019'!$H$706</f>
        <v>4000000</v>
      </c>
      <c r="CQ75" s="20"/>
      <c r="CR75" s="20"/>
      <c r="CS75" s="20">
        <f>+'[1]ENERO 2019'!$H$702+'[1]ENERO 2019'!$H$704</f>
        <v>22878086</v>
      </c>
      <c r="CT75" s="21">
        <f t="shared" si="6"/>
        <v>0.66810047264722239</v>
      </c>
      <c r="CU75" s="20">
        <f t="shared" si="49"/>
        <v>54104512</v>
      </c>
      <c r="CV75" s="20">
        <f t="shared" si="72"/>
        <v>0</v>
      </c>
      <c r="CW75" s="20">
        <f t="shared" si="72"/>
        <v>0</v>
      </c>
      <c r="CX75" s="20">
        <f t="shared" si="72"/>
        <v>0</v>
      </c>
      <c r="CY75" s="20">
        <f t="shared" si="72"/>
        <v>0</v>
      </c>
      <c r="CZ75" s="20">
        <f t="shared" si="72"/>
        <v>0</v>
      </c>
      <c r="DA75" s="20">
        <f t="shared" si="72"/>
        <v>0</v>
      </c>
      <c r="DB75" s="20">
        <f t="shared" si="72"/>
        <v>0</v>
      </c>
      <c r="DC75" s="20">
        <f t="shared" si="72"/>
        <v>0</v>
      </c>
      <c r="DD75" s="20">
        <f t="shared" si="72"/>
        <v>0</v>
      </c>
      <c r="DE75" s="20">
        <f t="shared" si="72"/>
        <v>0</v>
      </c>
      <c r="DF75" s="20">
        <f t="shared" si="72"/>
        <v>0</v>
      </c>
      <c r="DG75" s="20">
        <f t="shared" si="72"/>
        <v>0</v>
      </c>
      <c r="DH75" s="20">
        <f t="shared" si="72"/>
        <v>0</v>
      </c>
      <c r="DI75" s="20">
        <f t="shared" si="72"/>
        <v>0</v>
      </c>
      <c r="DJ75" s="20">
        <f t="shared" si="72"/>
        <v>0</v>
      </c>
      <c r="DK75" s="20">
        <f t="shared" si="72"/>
        <v>0</v>
      </c>
      <c r="DL75" s="20">
        <f t="shared" si="47"/>
        <v>0</v>
      </c>
      <c r="DM75" s="20">
        <f t="shared" si="47"/>
        <v>26000000</v>
      </c>
      <c r="DN75" s="20">
        <f t="shared" si="47"/>
        <v>0</v>
      </c>
      <c r="DO75" s="20">
        <f t="shared" si="47"/>
        <v>0</v>
      </c>
      <c r="DP75" s="20">
        <f t="shared" si="47"/>
        <v>28104512</v>
      </c>
      <c r="DQ75" s="39"/>
      <c r="DR75" s="25">
        <f t="shared" ref="DR75:DR92" si="76">+G75</f>
        <v>80982598</v>
      </c>
      <c r="DS75" s="25">
        <f t="shared" si="41"/>
        <v>80982598</v>
      </c>
      <c r="DT75" s="25">
        <f t="shared" si="11"/>
        <v>80982598</v>
      </c>
    </row>
    <row r="76" spans="1:126" ht="35.25" customHeight="1" x14ac:dyDescent="0.3">
      <c r="A76" s="197"/>
      <c r="B76" s="45"/>
      <c r="C76" s="16" t="s">
        <v>224</v>
      </c>
      <c r="D76" s="27" t="s">
        <v>225</v>
      </c>
      <c r="E76" s="18">
        <v>410</v>
      </c>
      <c r="F76" s="19" t="s">
        <v>226</v>
      </c>
      <c r="G76" s="20">
        <f t="shared" si="73"/>
        <v>35000000</v>
      </c>
      <c r="H76" s="20"/>
      <c r="I76" s="20"/>
      <c r="J76" s="20"/>
      <c r="K76" s="20"/>
      <c r="L76" s="20"/>
      <c r="M76" s="30"/>
      <c r="N76" s="30"/>
      <c r="O76" s="30"/>
      <c r="P76" s="30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>
        <f>5000000</f>
        <v>5000000</v>
      </c>
      <c r="AC76" s="21">
        <f t="shared" si="74"/>
        <v>0</v>
      </c>
      <c r="AD76" s="20">
        <f t="shared" si="42"/>
        <v>0</v>
      </c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1">
        <f t="shared" si="14"/>
        <v>1</v>
      </c>
      <c r="BA76" s="20">
        <f t="shared" si="48"/>
        <v>35000000</v>
      </c>
      <c r="BB76" s="20">
        <f t="shared" si="71"/>
        <v>0</v>
      </c>
      <c r="BC76" s="20">
        <f t="shared" si="71"/>
        <v>0</v>
      </c>
      <c r="BD76" s="20">
        <f t="shared" si="71"/>
        <v>0</v>
      </c>
      <c r="BE76" s="20">
        <f t="shared" si="71"/>
        <v>0</v>
      </c>
      <c r="BF76" s="20">
        <f t="shared" si="71"/>
        <v>0</v>
      </c>
      <c r="BG76" s="20">
        <f t="shared" si="71"/>
        <v>0</v>
      </c>
      <c r="BH76" s="20">
        <f t="shared" si="71"/>
        <v>0</v>
      </c>
      <c r="BI76" s="20">
        <f t="shared" si="71"/>
        <v>0</v>
      </c>
      <c r="BJ76" s="20">
        <f t="shared" si="71"/>
        <v>0</v>
      </c>
      <c r="BK76" s="20">
        <f t="shared" si="71"/>
        <v>0</v>
      </c>
      <c r="BL76" s="20">
        <f t="shared" si="71"/>
        <v>0</v>
      </c>
      <c r="BM76" s="20">
        <f t="shared" si="71"/>
        <v>0</v>
      </c>
      <c r="BN76" s="20">
        <f t="shared" si="71"/>
        <v>0</v>
      </c>
      <c r="BO76" s="20">
        <f t="shared" si="71"/>
        <v>0</v>
      </c>
      <c r="BP76" s="20">
        <f t="shared" si="71"/>
        <v>0</v>
      </c>
      <c r="BQ76" s="20">
        <f t="shared" si="71"/>
        <v>0</v>
      </c>
      <c r="BR76" s="20">
        <f t="shared" si="44"/>
        <v>0</v>
      </c>
      <c r="BS76" s="20">
        <f t="shared" si="44"/>
        <v>30000000</v>
      </c>
      <c r="BT76" s="20">
        <f t="shared" si="44"/>
        <v>0</v>
      </c>
      <c r="BU76" s="20">
        <f t="shared" si="44"/>
        <v>0</v>
      </c>
      <c r="BV76" s="20">
        <f t="shared" si="44"/>
        <v>5000000</v>
      </c>
      <c r="BW76" s="21">
        <f t="shared" si="75"/>
        <v>0</v>
      </c>
      <c r="BX76" s="20">
        <f>SUM(BY76:CS76)</f>
        <v>0</v>
      </c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1">
        <f t="shared" si="6"/>
        <v>1</v>
      </c>
      <c r="CU76" s="20">
        <f t="shared" si="49"/>
        <v>35000000</v>
      </c>
      <c r="CV76" s="20">
        <f t="shared" si="72"/>
        <v>0</v>
      </c>
      <c r="CW76" s="20">
        <f t="shared" si="72"/>
        <v>0</v>
      </c>
      <c r="CX76" s="20">
        <f t="shared" si="72"/>
        <v>0</v>
      </c>
      <c r="CY76" s="20">
        <f t="shared" si="72"/>
        <v>0</v>
      </c>
      <c r="CZ76" s="20">
        <f t="shared" si="72"/>
        <v>0</v>
      </c>
      <c r="DA76" s="20">
        <f t="shared" si="72"/>
        <v>0</v>
      </c>
      <c r="DB76" s="20">
        <f t="shared" si="72"/>
        <v>0</v>
      </c>
      <c r="DC76" s="20">
        <f t="shared" si="72"/>
        <v>0</v>
      </c>
      <c r="DD76" s="20">
        <f t="shared" si="72"/>
        <v>0</v>
      </c>
      <c r="DE76" s="20">
        <f t="shared" si="72"/>
        <v>0</v>
      </c>
      <c r="DF76" s="20">
        <f t="shared" si="72"/>
        <v>0</v>
      </c>
      <c r="DG76" s="20">
        <f t="shared" si="72"/>
        <v>0</v>
      </c>
      <c r="DH76" s="20">
        <f t="shared" si="72"/>
        <v>0</v>
      </c>
      <c r="DI76" s="20">
        <f t="shared" si="72"/>
        <v>0</v>
      </c>
      <c r="DJ76" s="20">
        <f t="shared" si="72"/>
        <v>0</v>
      </c>
      <c r="DK76" s="20">
        <f t="shared" si="72"/>
        <v>0</v>
      </c>
      <c r="DL76" s="20">
        <f t="shared" si="47"/>
        <v>0</v>
      </c>
      <c r="DM76" s="20">
        <f t="shared" si="47"/>
        <v>30000000</v>
      </c>
      <c r="DN76" s="20">
        <f t="shared" si="47"/>
        <v>0</v>
      </c>
      <c r="DO76" s="20">
        <f t="shared" si="47"/>
        <v>0</v>
      </c>
      <c r="DP76" s="20">
        <f t="shared" si="47"/>
        <v>5000000</v>
      </c>
      <c r="DQ76" s="39"/>
      <c r="DR76" s="25">
        <f t="shared" si="76"/>
        <v>35000000</v>
      </c>
      <c r="DS76" s="25">
        <f t="shared" si="41"/>
        <v>35000000</v>
      </c>
      <c r="DT76" s="25">
        <f t="shared" si="11"/>
        <v>35000000</v>
      </c>
    </row>
    <row r="77" spans="1:126" ht="62.25" customHeight="1" x14ac:dyDescent="0.3">
      <c r="A77" s="197"/>
      <c r="B77" s="45"/>
      <c r="C77" s="16" t="s">
        <v>227</v>
      </c>
      <c r="D77" s="27" t="s">
        <v>228</v>
      </c>
      <c r="E77" s="18">
        <v>410</v>
      </c>
      <c r="F77" s="19" t="s">
        <v>226</v>
      </c>
      <c r="G77" s="20">
        <f t="shared" si="73"/>
        <v>78423391</v>
      </c>
      <c r="H77" s="20"/>
      <c r="I77" s="20"/>
      <c r="J77" s="20"/>
      <c r="K77" s="20"/>
      <c r="L77" s="20"/>
      <c r="M77" s="30"/>
      <c r="N77" s="30"/>
      <c r="O77" s="30"/>
      <c r="P77" s="30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>
        <f>8000000</f>
        <v>8000000</v>
      </c>
      <c r="AC77" s="21">
        <f t="shared" si="74"/>
        <v>0.53555450056986187</v>
      </c>
      <c r="AD77" s="20">
        <f t="shared" si="42"/>
        <v>42000000</v>
      </c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>
        <f>+'[1]ENERO 2019'!$AA$718</f>
        <v>42000000</v>
      </c>
      <c r="AW77" s="20"/>
      <c r="AX77" s="20"/>
      <c r="AY77" s="20"/>
      <c r="AZ77" s="21">
        <f t="shared" si="14"/>
        <v>0.46444549943013813</v>
      </c>
      <c r="BA77" s="20">
        <f t="shared" si="48"/>
        <v>36423391</v>
      </c>
      <c r="BB77" s="20">
        <f t="shared" si="71"/>
        <v>0</v>
      </c>
      <c r="BC77" s="20">
        <f t="shared" si="71"/>
        <v>0</v>
      </c>
      <c r="BD77" s="20">
        <f t="shared" si="71"/>
        <v>0</v>
      </c>
      <c r="BE77" s="20">
        <f t="shared" si="71"/>
        <v>0</v>
      </c>
      <c r="BF77" s="20">
        <f t="shared" si="71"/>
        <v>0</v>
      </c>
      <c r="BG77" s="20">
        <f t="shared" si="71"/>
        <v>0</v>
      </c>
      <c r="BH77" s="20">
        <f t="shared" si="71"/>
        <v>0</v>
      </c>
      <c r="BI77" s="20">
        <f t="shared" si="71"/>
        <v>0</v>
      </c>
      <c r="BJ77" s="20">
        <f t="shared" si="71"/>
        <v>0</v>
      </c>
      <c r="BK77" s="20">
        <f t="shared" si="71"/>
        <v>0</v>
      </c>
      <c r="BL77" s="20">
        <f t="shared" si="71"/>
        <v>0</v>
      </c>
      <c r="BM77" s="20">
        <f t="shared" si="71"/>
        <v>0</v>
      </c>
      <c r="BN77" s="20">
        <f t="shared" si="71"/>
        <v>0</v>
      </c>
      <c r="BO77" s="20">
        <f t="shared" si="71"/>
        <v>0</v>
      </c>
      <c r="BP77" s="20">
        <f t="shared" si="71"/>
        <v>0</v>
      </c>
      <c r="BQ77" s="20">
        <f t="shared" si="71"/>
        <v>0</v>
      </c>
      <c r="BR77" s="20">
        <f t="shared" si="44"/>
        <v>0</v>
      </c>
      <c r="BS77" s="20">
        <f t="shared" si="44"/>
        <v>28423391</v>
      </c>
      <c r="BT77" s="20">
        <f t="shared" si="44"/>
        <v>0</v>
      </c>
      <c r="BU77" s="20">
        <f t="shared" si="44"/>
        <v>0</v>
      </c>
      <c r="BV77" s="20">
        <f t="shared" si="44"/>
        <v>8000000</v>
      </c>
      <c r="BW77" s="21">
        <f t="shared" si="75"/>
        <v>0.53143158525241529</v>
      </c>
      <c r="BX77" s="20">
        <f>SUM(BY77:CS77)</f>
        <v>41676667</v>
      </c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>
        <f>+'[1]ENERO 2019'!$H$716</f>
        <v>41676667</v>
      </c>
      <c r="CQ77" s="20"/>
      <c r="CR77" s="20"/>
      <c r="CS77" s="20"/>
      <c r="CT77" s="21">
        <f t="shared" si="6"/>
        <v>0.46856841474758471</v>
      </c>
      <c r="CU77" s="20">
        <f t="shared" si="49"/>
        <v>36746724</v>
      </c>
      <c r="CV77" s="20">
        <f t="shared" si="72"/>
        <v>0</v>
      </c>
      <c r="CW77" s="20">
        <f t="shared" si="72"/>
        <v>0</v>
      </c>
      <c r="CX77" s="20">
        <f t="shared" si="72"/>
        <v>0</v>
      </c>
      <c r="CY77" s="20">
        <f t="shared" si="72"/>
        <v>0</v>
      </c>
      <c r="CZ77" s="20">
        <f t="shared" si="72"/>
        <v>0</v>
      </c>
      <c r="DA77" s="20">
        <f t="shared" si="72"/>
        <v>0</v>
      </c>
      <c r="DB77" s="20">
        <f t="shared" si="72"/>
        <v>0</v>
      </c>
      <c r="DC77" s="20">
        <f t="shared" si="72"/>
        <v>0</v>
      </c>
      <c r="DD77" s="20">
        <f t="shared" si="72"/>
        <v>0</v>
      </c>
      <c r="DE77" s="20">
        <f t="shared" si="72"/>
        <v>0</v>
      </c>
      <c r="DF77" s="20">
        <f t="shared" si="72"/>
        <v>0</v>
      </c>
      <c r="DG77" s="20">
        <f t="shared" si="72"/>
        <v>0</v>
      </c>
      <c r="DH77" s="20">
        <f t="shared" si="72"/>
        <v>0</v>
      </c>
      <c r="DI77" s="20">
        <f t="shared" si="72"/>
        <v>0</v>
      </c>
      <c r="DJ77" s="20">
        <f t="shared" si="72"/>
        <v>0</v>
      </c>
      <c r="DK77" s="20">
        <f t="shared" si="72"/>
        <v>0</v>
      </c>
      <c r="DL77" s="20">
        <f t="shared" si="47"/>
        <v>0</v>
      </c>
      <c r="DM77" s="20">
        <f t="shared" si="47"/>
        <v>28746724</v>
      </c>
      <c r="DN77" s="20">
        <f t="shared" si="47"/>
        <v>0</v>
      </c>
      <c r="DO77" s="20">
        <f t="shared" si="47"/>
        <v>0</v>
      </c>
      <c r="DP77" s="20">
        <f t="shared" si="47"/>
        <v>8000000</v>
      </c>
      <c r="DQ77" s="39"/>
      <c r="DR77" s="25">
        <f t="shared" si="76"/>
        <v>78423391</v>
      </c>
      <c r="DS77" s="25">
        <f t="shared" si="41"/>
        <v>78423391</v>
      </c>
      <c r="DT77" s="25">
        <f t="shared" si="11"/>
        <v>78423391</v>
      </c>
    </row>
    <row r="78" spans="1:126" s="39" customFormat="1" ht="17.25" customHeight="1" thickBot="1" x14ac:dyDescent="0.35">
      <c r="A78" s="49"/>
      <c r="B78" s="214" t="s">
        <v>229</v>
      </c>
      <c r="C78" s="214"/>
      <c r="D78" s="214"/>
      <c r="E78" s="214"/>
      <c r="F78" s="50"/>
      <c r="G78" s="51">
        <f>SUM(G38:G77)</f>
        <v>5956097796</v>
      </c>
      <c r="H78" s="51">
        <f t="shared" ref="H78:AA78" si="77">SUM(H38:H77)</f>
        <v>0</v>
      </c>
      <c r="I78" s="51">
        <f t="shared" si="77"/>
        <v>0</v>
      </c>
      <c r="J78" s="51">
        <f t="shared" si="77"/>
        <v>0</v>
      </c>
      <c r="K78" s="51">
        <f t="shared" si="77"/>
        <v>0</v>
      </c>
      <c r="L78" s="51">
        <f t="shared" si="77"/>
        <v>0</v>
      </c>
      <c r="M78" s="51">
        <f t="shared" si="77"/>
        <v>0</v>
      </c>
      <c r="N78" s="51">
        <f t="shared" si="77"/>
        <v>1131848404</v>
      </c>
      <c r="O78" s="51">
        <f t="shared" si="77"/>
        <v>0</v>
      </c>
      <c r="P78" s="51">
        <f t="shared" si="77"/>
        <v>0</v>
      </c>
      <c r="Q78" s="51">
        <f t="shared" si="77"/>
        <v>40000000</v>
      </c>
      <c r="R78" s="51">
        <f t="shared" si="77"/>
        <v>480000000</v>
      </c>
      <c r="S78" s="51">
        <f t="shared" si="77"/>
        <v>30000000</v>
      </c>
      <c r="T78" s="51">
        <f t="shared" si="77"/>
        <v>50000000</v>
      </c>
      <c r="U78" s="51">
        <f t="shared" si="77"/>
        <v>5000000</v>
      </c>
      <c r="V78" s="51">
        <f t="shared" si="77"/>
        <v>3000000000</v>
      </c>
      <c r="W78" s="51">
        <f t="shared" si="77"/>
        <v>90000000</v>
      </c>
      <c r="X78" s="51">
        <f t="shared" si="77"/>
        <v>0</v>
      </c>
      <c r="Y78" s="51">
        <f t="shared" si="77"/>
        <v>687105289</v>
      </c>
      <c r="Z78" s="51">
        <f t="shared" si="77"/>
        <v>0</v>
      </c>
      <c r="AA78" s="51">
        <f t="shared" si="77"/>
        <v>91899873</v>
      </c>
      <c r="AB78" s="51">
        <f>SUM(AB38:AB77)</f>
        <v>350244230</v>
      </c>
      <c r="AC78" s="37">
        <f t="shared" si="74"/>
        <v>0.26669532459100675</v>
      </c>
      <c r="AD78" s="51">
        <f t="shared" ref="AD78:AY78" si="78">SUM(AD38:AD77)</f>
        <v>1588463435</v>
      </c>
      <c r="AE78" s="51">
        <f t="shared" si="78"/>
        <v>0</v>
      </c>
      <c r="AF78" s="51">
        <f t="shared" si="78"/>
        <v>0</v>
      </c>
      <c r="AG78" s="51">
        <f t="shared" si="78"/>
        <v>0</v>
      </c>
      <c r="AH78" s="51">
        <f t="shared" si="78"/>
        <v>0</v>
      </c>
      <c r="AI78" s="51">
        <f t="shared" si="78"/>
        <v>0</v>
      </c>
      <c r="AJ78" s="51">
        <f t="shared" si="78"/>
        <v>0</v>
      </c>
      <c r="AK78" s="51">
        <f t="shared" si="78"/>
        <v>346984119</v>
      </c>
      <c r="AL78" s="51">
        <f t="shared" si="78"/>
        <v>0</v>
      </c>
      <c r="AM78" s="51">
        <f t="shared" si="78"/>
        <v>0</v>
      </c>
      <c r="AN78" s="51">
        <f t="shared" si="78"/>
        <v>0</v>
      </c>
      <c r="AO78" s="51">
        <f t="shared" si="78"/>
        <v>0</v>
      </c>
      <c r="AP78" s="51">
        <f t="shared" si="78"/>
        <v>0</v>
      </c>
      <c r="AQ78" s="51">
        <f t="shared" si="78"/>
        <v>0</v>
      </c>
      <c r="AR78" s="51">
        <f t="shared" si="78"/>
        <v>0</v>
      </c>
      <c r="AS78" s="51">
        <f t="shared" si="78"/>
        <v>881220521</v>
      </c>
      <c r="AT78" s="51">
        <f t="shared" si="78"/>
        <v>90000000</v>
      </c>
      <c r="AU78" s="51">
        <f t="shared" si="78"/>
        <v>0</v>
      </c>
      <c r="AV78" s="51">
        <f t="shared" si="78"/>
        <v>114967657</v>
      </c>
      <c r="AW78" s="51">
        <f t="shared" si="78"/>
        <v>0</v>
      </c>
      <c r="AX78" s="51">
        <f t="shared" si="78"/>
        <v>91899873</v>
      </c>
      <c r="AY78" s="51">
        <f t="shared" si="78"/>
        <v>63391265</v>
      </c>
      <c r="AZ78" s="37">
        <f t="shared" si="14"/>
        <v>0.73330467540899325</v>
      </c>
      <c r="BA78" s="51">
        <f t="shared" ref="BA78:BV78" si="79">SUM(BA38:BA77)</f>
        <v>4367634361</v>
      </c>
      <c r="BB78" s="51">
        <f t="shared" si="79"/>
        <v>0</v>
      </c>
      <c r="BC78" s="51">
        <f t="shared" si="79"/>
        <v>0</v>
      </c>
      <c r="BD78" s="51">
        <f t="shared" si="79"/>
        <v>0</v>
      </c>
      <c r="BE78" s="51">
        <f t="shared" si="79"/>
        <v>0</v>
      </c>
      <c r="BF78" s="51">
        <f t="shared" si="79"/>
        <v>0</v>
      </c>
      <c r="BG78" s="51">
        <f t="shared" si="79"/>
        <v>0</v>
      </c>
      <c r="BH78" s="51">
        <f t="shared" si="79"/>
        <v>784864285</v>
      </c>
      <c r="BI78" s="51">
        <f t="shared" si="79"/>
        <v>0</v>
      </c>
      <c r="BJ78" s="51">
        <f t="shared" si="79"/>
        <v>0</v>
      </c>
      <c r="BK78" s="51">
        <f t="shared" si="79"/>
        <v>40000000</v>
      </c>
      <c r="BL78" s="51">
        <f t="shared" si="79"/>
        <v>480000000</v>
      </c>
      <c r="BM78" s="51">
        <f t="shared" si="79"/>
        <v>30000000</v>
      </c>
      <c r="BN78" s="51">
        <f t="shared" si="79"/>
        <v>50000000</v>
      </c>
      <c r="BO78" s="51">
        <f t="shared" si="79"/>
        <v>5000000</v>
      </c>
      <c r="BP78" s="51">
        <f t="shared" si="79"/>
        <v>2118779479</v>
      </c>
      <c r="BQ78" s="51">
        <f t="shared" si="79"/>
        <v>0</v>
      </c>
      <c r="BR78" s="51">
        <f t="shared" si="79"/>
        <v>0</v>
      </c>
      <c r="BS78" s="51">
        <f t="shared" si="79"/>
        <v>572137632</v>
      </c>
      <c r="BT78" s="51">
        <f t="shared" si="79"/>
        <v>0</v>
      </c>
      <c r="BU78" s="51">
        <f t="shared" si="79"/>
        <v>0</v>
      </c>
      <c r="BV78" s="51">
        <f t="shared" si="79"/>
        <v>286852965</v>
      </c>
      <c r="BW78" s="37">
        <f t="shared" si="75"/>
        <v>4.0875973890741671E-2</v>
      </c>
      <c r="BX78" s="51">
        <f t="shared" ref="BX78:CS78" si="80">SUM(BX38:BX77)</f>
        <v>243461298</v>
      </c>
      <c r="BY78" s="51">
        <f t="shared" si="80"/>
        <v>0</v>
      </c>
      <c r="BZ78" s="51">
        <f t="shared" si="80"/>
        <v>0</v>
      </c>
      <c r="CA78" s="51">
        <f t="shared" si="80"/>
        <v>0</v>
      </c>
      <c r="CB78" s="51">
        <f t="shared" si="80"/>
        <v>0</v>
      </c>
      <c r="CC78" s="51">
        <f t="shared" si="80"/>
        <v>0</v>
      </c>
      <c r="CD78" s="51">
        <f t="shared" si="80"/>
        <v>0</v>
      </c>
      <c r="CE78" s="51">
        <f t="shared" si="80"/>
        <v>66980944</v>
      </c>
      <c r="CF78" s="51">
        <f t="shared" si="80"/>
        <v>0</v>
      </c>
      <c r="CG78" s="51">
        <f t="shared" si="80"/>
        <v>0</v>
      </c>
      <c r="CH78" s="51">
        <f t="shared" si="80"/>
        <v>0</v>
      </c>
      <c r="CI78" s="51">
        <f t="shared" si="80"/>
        <v>0</v>
      </c>
      <c r="CJ78" s="51">
        <f t="shared" si="80"/>
        <v>0</v>
      </c>
      <c r="CK78" s="51">
        <f t="shared" si="80"/>
        <v>0</v>
      </c>
      <c r="CL78" s="51">
        <f t="shared" si="80"/>
        <v>0</v>
      </c>
      <c r="CM78" s="51">
        <f t="shared" si="80"/>
        <v>28032000</v>
      </c>
      <c r="CN78" s="51">
        <f t="shared" si="80"/>
        <v>48431131</v>
      </c>
      <c r="CO78" s="51">
        <f t="shared" si="80"/>
        <v>0</v>
      </c>
      <c r="CP78" s="51">
        <f t="shared" si="80"/>
        <v>69287137</v>
      </c>
      <c r="CQ78" s="51">
        <f t="shared" si="80"/>
        <v>0</v>
      </c>
      <c r="CR78" s="51">
        <f t="shared" si="80"/>
        <v>0</v>
      </c>
      <c r="CS78" s="51">
        <f t="shared" si="80"/>
        <v>30730086</v>
      </c>
      <c r="CT78" s="52">
        <f t="shared" si="6"/>
        <v>0.95912402610925829</v>
      </c>
      <c r="CU78" s="51">
        <f t="shared" ref="CU78:DP78" si="81">SUM(CU38:CU77)</f>
        <v>5712636498</v>
      </c>
      <c r="CV78" s="51">
        <f t="shared" si="81"/>
        <v>0</v>
      </c>
      <c r="CW78" s="51">
        <f t="shared" si="81"/>
        <v>0</v>
      </c>
      <c r="CX78" s="51">
        <f t="shared" si="81"/>
        <v>0</v>
      </c>
      <c r="CY78" s="51">
        <f t="shared" si="81"/>
        <v>0</v>
      </c>
      <c r="CZ78" s="51">
        <f t="shared" si="81"/>
        <v>0</v>
      </c>
      <c r="DA78" s="51">
        <f t="shared" si="81"/>
        <v>0</v>
      </c>
      <c r="DB78" s="51">
        <f t="shared" si="81"/>
        <v>1064867460</v>
      </c>
      <c r="DC78" s="51">
        <f t="shared" si="81"/>
        <v>0</v>
      </c>
      <c r="DD78" s="51">
        <f t="shared" si="81"/>
        <v>0</v>
      </c>
      <c r="DE78" s="51">
        <f t="shared" si="81"/>
        <v>40000000</v>
      </c>
      <c r="DF78" s="51">
        <f t="shared" si="81"/>
        <v>480000000</v>
      </c>
      <c r="DG78" s="51">
        <f t="shared" si="81"/>
        <v>30000000</v>
      </c>
      <c r="DH78" s="51">
        <f t="shared" si="81"/>
        <v>50000000</v>
      </c>
      <c r="DI78" s="51">
        <f t="shared" si="81"/>
        <v>5000000</v>
      </c>
      <c r="DJ78" s="51">
        <f t="shared" si="81"/>
        <v>2971968000</v>
      </c>
      <c r="DK78" s="51">
        <f t="shared" si="81"/>
        <v>41568869</v>
      </c>
      <c r="DL78" s="51">
        <f t="shared" si="81"/>
        <v>0</v>
      </c>
      <c r="DM78" s="51">
        <f t="shared" si="81"/>
        <v>617818152</v>
      </c>
      <c r="DN78" s="51">
        <f t="shared" si="81"/>
        <v>0</v>
      </c>
      <c r="DO78" s="51">
        <f t="shared" si="81"/>
        <v>91899873</v>
      </c>
      <c r="DP78" s="51">
        <f t="shared" si="81"/>
        <v>319514144</v>
      </c>
      <c r="DR78" s="25">
        <f t="shared" si="76"/>
        <v>5956097796</v>
      </c>
      <c r="DS78" s="25">
        <f t="shared" si="41"/>
        <v>5956097796</v>
      </c>
      <c r="DT78" s="25">
        <f t="shared" si="11"/>
        <v>5956097796</v>
      </c>
    </row>
    <row r="79" spans="1:126" ht="62.25" customHeight="1" thickTop="1" x14ac:dyDescent="0.3">
      <c r="A79" s="215" t="s">
        <v>230</v>
      </c>
      <c r="B79" s="213" t="s">
        <v>231</v>
      </c>
      <c r="C79" s="53" t="s">
        <v>232</v>
      </c>
      <c r="D79" s="54" t="s">
        <v>233</v>
      </c>
      <c r="E79" s="55">
        <v>520</v>
      </c>
      <c r="F79" s="56" t="s">
        <v>234</v>
      </c>
      <c r="G79" s="20">
        <f t="shared" si="73"/>
        <v>243493921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>
        <f>93493921</f>
        <v>93493921</v>
      </c>
      <c r="AC79" s="41">
        <f t="shared" si="74"/>
        <v>0.20123705675592615</v>
      </c>
      <c r="AD79" s="42">
        <f>SUM(AE79:AY79)</f>
        <v>49000000</v>
      </c>
      <c r="AE79" s="42"/>
      <c r="AF79" s="42">
        <f>+'[1]ENERO 2019'!$K$1082</f>
        <v>11000000</v>
      </c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>
        <f>+'[1]ENERO 2019'!$AF$1082</f>
        <v>38000000</v>
      </c>
      <c r="AZ79" s="41">
        <f t="shared" si="14"/>
        <v>0.79876294324407382</v>
      </c>
      <c r="BA79" s="20">
        <f t="shared" ref="BA79:BA115" si="82">SUM(BB79:BV79)</f>
        <v>194493921</v>
      </c>
      <c r="BB79" s="20">
        <f t="shared" ref="BB79:BQ95" si="83">H79-AE79</f>
        <v>0</v>
      </c>
      <c r="BC79" s="20">
        <f t="shared" si="83"/>
        <v>139000000</v>
      </c>
      <c r="BD79" s="20">
        <f t="shared" si="83"/>
        <v>0</v>
      </c>
      <c r="BE79" s="20">
        <f t="shared" si="83"/>
        <v>0</v>
      </c>
      <c r="BF79" s="20">
        <f t="shared" si="83"/>
        <v>0</v>
      </c>
      <c r="BG79" s="20">
        <f t="shared" si="83"/>
        <v>0</v>
      </c>
      <c r="BH79" s="20">
        <f t="shared" si="83"/>
        <v>0</v>
      </c>
      <c r="BI79" s="20">
        <f t="shared" si="83"/>
        <v>0</v>
      </c>
      <c r="BJ79" s="20">
        <f t="shared" si="83"/>
        <v>0</v>
      </c>
      <c r="BK79" s="20">
        <f t="shared" si="83"/>
        <v>0</v>
      </c>
      <c r="BL79" s="20">
        <f t="shared" si="83"/>
        <v>0</v>
      </c>
      <c r="BM79" s="20">
        <f t="shared" si="83"/>
        <v>0</v>
      </c>
      <c r="BN79" s="20">
        <f t="shared" si="83"/>
        <v>0</v>
      </c>
      <c r="BO79" s="20">
        <f t="shared" si="83"/>
        <v>0</v>
      </c>
      <c r="BP79" s="20">
        <f t="shared" si="83"/>
        <v>0</v>
      </c>
      <c r="BQ79" s="20">
        <f t="shared" si="83"/>
        <v>0</v>
      </c>
      <c r="BR79" s="20">
        <f t="shared" ref="BR79:BV100" si="84">X79-AU79</f>
        <v>0</v>
      </c>
      <c r="BS79" s="20">
        <f t="shared" si="84"/>
        <v>0</v>
      </c>
      <c r="BT79" s="20">
        <f t="shared" si="84"/>
        <v>0</v>
      </c>
      <c r="BU79" s="20">
        <f t="shared" si="84"/>
        <v>0</v>
      </c>
      <c r="BV79" s="20">
        <f t="shared" si="84"/>
        <v>55493921</v>
      </c>
      <c r="BW79" s="41">
        <f t="shared" si="75"/>
        <v>9.8911023737631623E-2</v>
      </c>
      <c r="BX79" s="20">
        <f t="shared" ref="BX79:BX100" si="85">SUM(BY79:CS79)</f>
        <v>24084233</v>
      </c>
      <c r="BY79" s="20"/>
      <c r="BZ79" s="20">
        <f>+'[1]ENERO 2019'!$H$1086+'[1]ENERO 2019'!$H$1090+'[1]ENERO 2019'!$H$1094+'[1]ENERO 2019'!$H$1098</f>
        <v>11000000</v>
      </c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>
        <f>+'[1]ENERO 2019'!$H$1083</f>
        <v>13084233</v>
      </c>
      <c r="CT79" s="21">
        <f t="shared" ref="CT79:CT135" si="86">1-BW79</f>
        <v>0.90108897626236839</v>
      </c>
      <c r="CU79" s="20">
        <f t="shared" si="49"/>
        <v>219409688</v>
      </c>
      <c r="CV79" s="20">
        <f t="shared" ref="CV79:CW100" si="87">H79-BY79</f>
        <v>0</v>
      </c>
      <c r="CW79" s="20">
        <f t="shared" si="87"/>
        <v>139000000</v>
      </c>
      <c r="CX79" s="20"/>
      <c r="CY79" s="20">
        <f t="shared" ref="CY79:DN95" si="88">K79-CB79</f>
        <v>0</v>
      </c>
      <c r="CZ79" s="20">
        <f t="shared" si="88"/>
        <v>0</v>
      </c>
      <c r="DA79" s="20">
        <f t="shared" si="88"/>
        <v>0</v>
      </c>
      <c r="DB79" s="20">
        <f t="shared" si="88"/>
        <v>0</v>
      </c>
      <c r="DC79" s="20">
        <f t="shared" si="88"/>
        <v>0</v>
      </c>
      <c r="DD79" s="20">
        <f t="shared" si="88"/>
        <v>0</v>
      </c>
      <c r="DE79" s="20">
        <f t="shared" si="88"/>
        <v>0</v>
      </c>
      <c r="DF79" s="20">
        <f t="shared" si="88"/>
        <v>0</v>
      </c>
      <c r="DG79" s="20">
        <f t="shared" si="88"/>
        <v>0</v>
      </c>
      <c r="DH79" s="20">
        <f t="shared" si="88"/>
        <v>0</v>
      </c>
      <c r="DI79" s="20">
        <f t="shared" si="88"/>
        <v>0</v>
      </c>
      <c r="DJ79" s="20">
        <f t="shared" si="88"/>
        <v>0</v>
      </c>
      <c r="DK79" s="20">
        <f t="shared" si="88"/>
        <v>0</v>
      </c>
      <c r="DL79" s="20">
        <f t="shared" si="88"/>
        <v>0</v>
      </c>
      <c r="DM79" s="20">
        <f t="shared" si="88"/>
        <v>0</v>
      </c>
      <c r="DN79" s="20">
        <f t="shared" si="88"/>
        <v>0</v>
      </c>
      <c r="DO79" s="20">
        <f t="shared" ref="DO79:DP100" si="89">AA79-CR79</f>
        <v>0</v>
      </c>
      <c r="DP79" s="20">
        <f t="shared" si="89"/>
        <v>80409688</v>
      </c>
      <c r="DR79" s="25">
        <f t="shared" si="76"/>
        <v>243493921</v>
      </c>
      <c r="DS79" s="25">
        <f t="shared" si="41"/>
        <v>243493921</v>
      </c>
      <c r="DT79" s="25">
        <f t="shared" si="11"/>
        <v>243493921</v>
      </c>
      <c r="DV79" s="25"/>
    </row>
    <row r="80" spans="1:126" ht="81.75" customHeight="1" x14ac:dyDescent="0.3">
      <c r="A80" s="208"/>
      <c r="B80" s="213"/>
      <c r="C80" s="28" t="s">
        <v>235</v>
      </c>
      <c r="D80" s="27" t="s">
        <v>236</v>
      </c>
      <c r="E80" s="18">
        <v>520</v>
      </c>
      <c r="F80" s="19" t="s">
        <v>133</v>
      </c>
      <c r="G80" s="20">
        <f t="shared" si="73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1">
        <f t="shared" si="74"/>
        <v>0</v>
      </c>
      <c r="AD80" s="20">
        <f>SUM(AE80:AY80)</f>
        <v>0</v>
      </c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1">
        <f t="shared" si="14"/>
        <v>1</v>
      </c>
      <c r="BA80" s="20">
        <f t="shared" si="82"/>
        <v>20000000</v>
      </c>
      <c r="BB80" s="20">
        <f t="shared" si="83"/>
        <v>0</v>
      </c>
      <c r="BC80" s="20">
        <f t="shared" si="83"/>
        <v>20000000</v>
      </c>
      <c r="BD80" s="20">
        <f t="shared" si="83"/>
        <v>0</v>
      </c>
      <c r="BE80" s="20">
        <f t="shared" si="83"/>
        <v>0</v>
      </c>
      <c r="BF80" s="20">
        <f t="shared" si="83"/>
        <v>0</v>
      </c>
      <c r="BG80" s="20">
        <f t="shared" si="83"/>
        <v>0</v>
      </c>
      <c r="BH80" s="20">
        <f t="shared" si="83"/>
        <v>0</v>
      </c>
      <c r="BI80" s="20">
        <f t="shared" si="83"/>
        <v>0</v>
      </c>
      <c r="BJ80" s="20">
        <f t="shared" si="83"/>
        <v>0</v>
      </c>
      <c r="BK80" s="20">
        <f t="shared" si="83"/>
        <v>0</v>
      </c>
      <c r="BL80" s="20">
        <f t="shared" si="83"/>
        <v>0</v>
      </c>
      <c r="BM80" s="20">
        <f t="shared" si="83"/>
        <v>0</v>
      </c>
      <c r="BN80" s="20">
        <f t="shared" si="83"/>
        <v>0</v>
      </c>
      <c r="BO80" s="20">
        <f t="shared" si="83"/>
        <v>0</v>
      </c>
      <c r="BP80" s="20">
        <f t="shared" si="83"/>
        <v>0</v>
      </c>
      <c r="BQ80" s="20">
        <f t="shared" si="83"/>
        <v>0</v>
      </c>
      <c r="BR80" s="20">
        <f t="shared" si="84"/>
        <v>0</v>
      </c>
      <c r="BS80" s="20">
        <f t="shared" si="84"/>
        <v>0</v>
      </c>
      <c r="BT80" s="20">
        <f t="shared" si="84"/>
        <v>0</v>
      </c>
      <c r="BU80" s="20">
        <f t="shared" si="84"/>
        <v>0</v>
      </c>
      <c r="BV80" s="20">
        <f t="shared" si="84"/>
        <v>0</v>
      </c>
      <c r="BW80" s="21">
        <f t="shared" si="75"/>
        <v>0</v>
      </c>
      <c r="BX80" s="20">
        <f t="shared" si="85"/>
        <v>0</v>
      </c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1">
        <f t="shared" si="86"/>
        <v>1</v>
      </c>
      <c r="CU80" s="20">
        <f t="shared" si="49"/>
        <v>20000000</v>
      </c>
      <c r="CV80" s="20">
        <f t="shared" si="87"/>
        <v>0</v>
      </c>
      <c r="CW80" s="20">
        <f t="shared" si="87"/>
        <v>20000000</v>
      </c>
      <c r="CX80" s="20"/>
      <c r="CY80" s="20">
        <f t="shared" si="88"/>
        <v>0</v>
      </c>
      <c r="CZ80" s="20">
        <f t="shared" si="88"/>
        <v>0</v>
      </c>
      <c r="DA80" s="20">
        <f t="shared" si="88"/>
        <v>0</v>
      </c>
      <c r="DB80" s="20">
        <f t="shared" si="88"/>
        <v>0</v>
      </c>
      <c r="DC80" s="20">
        <f t="shared" si="88"/>
        <v>0</v>
      </c>
      <c r="DD80" s="20">
        <f t="shared" si="88"/>
        <v>0</v>
      </c>
      <c r="DE80" s="20">
        <f t="shared" si="88"/>
        <v>0</v>
      </c>
      <c r="DF80" s="20">
        <f t="shared" si="88"/>
        <v>0</v>
      </c>
      <c r="DG80" s="20">
        <f t="shared" si="88"/>
        <v>0</v>
      </c>
      <c r="DH80" s="20">
        <f t="shared" si="88"/>
        <v>0</v>
      </c>
      <c r="DI80" s="20">
        <f t="shared" si="88"/>
        <v>0</v>
      </c>
      <c r="DJ80" s="20">
        <f t="shared" si="88"/>
        <v>0</v>
      </c>
      <c r="DK80" s="20">
        <f t="shared" si="88"/>
        <v>0</v>
      </c>
      <c r="DL80" s="20">
        <f t="shared" si="88"/>
        <v>0</v>
      </c>
      <c r="DM80" s="20">
        <f t="shared" si="88"/>
        <v>0</v>
      </c>
      <c r="DN80" s="20">
        <f t="shared" si="88"/>
        <v>0</v>
      </c>
      <c r="DO80" s="20">
        <f t="shared" si="89"/>
        <v>0</v>
      </c>
      <c r="DP80" s="20">
        <f t="shared" si="89"/>
        <v>0</v>
      </c>
      <c r="DR80" s="25">
        <f t="shared" si="76"/>
        <v>20000000</v>
      </c>
      <c r="DS80" s="25">
        <f t="shared" si="41"/>
        <v>20000000</v>
      </c>
      <c r="DT80" s="25">
        <f t="shared" ref="DT80:DT135" si="90">+BX80+CU80</f>
        <v>20000000</v>
      </c>
    </row>
    <row r="81" spans="1:124" ht="47.25" customHeight="1" x14ac:dyDescent="0.3">
      <c r="A81" s="208"/>
      <c r="B81" s="207"/>
      <c r="C81" s="28" t="s">
        <v>237</v>
      </c>
      <c r="D81" s="17" t="s">
        <v>238</v>
      </c>
      <c r="E81" s="18">
        <v>520</v>
      </c>
      <c r="F81" s="19" t="s">
        <v>239</v>
      </c>
      <c r="G81" s="20">
        <f t="shared" si="73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>
        <f>24000000</f>
        <v>24000000</v>
      </c>
      <c r="AC81" s="21">
        <f t="shared" si="74"/>
        <v>2.5000000000000001E-2</v>
      </c>
      <c r="AD81" s="20">
        <f t="shared" ref="AD81:AD100" si="91">SUM(AE81:AY81)</f>
        <v>600000</v>
      </c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>
        <f>+'[1]ENERO 2019'!$AF$1113</f>
        <v>600000</v>
      </c>
      <c r="AZ81" s="21">
        <f t="shared" si="14"/>
        <v>0.97499999999999998</v>
      </c>
      <c r="BA81" s="20">
        <f t="shared" si="82"/>
        <v>23400000</v>
      </c>
      <c r="BB81" s="20">
        <f t="shared" si="83"/>
        <v>0</v>
      </c>
      <c r="BC81" s="20">
        <f t="shared" si="83"/>
        <v>0</v>
      </c>
      <c r="BD81" s="20">
        <f t="shared" si="83"/>
        <v>0</v>
      </c>
      <c r="BE81" s="20">
        <f t="shared" si="83"/>
        <v>0</v>
      </c>
      <c r="BF81" s="20">
        <f t="shared" si="83"/>
        <v>0</v>
      </c>
      <c r="BG81" s="20">
        <f t="shared" si="83"/>
        <v>0</v>
      </c>
      <c r="BH81" s="20">
        <f t="shared" si="83"/>
        <v>0</v>
      </c>
      <c r="BI81" s="20">
        <f t="shared" si="83"/>
        <v>0</v>
      </c>
      <c r="BJ81" s="20">
        <f t="shared" si="83"/>
        <v>0</v>
      </c>
      <c r="BK81" s="20">
        <f t="shared" si="83"/>
        <v>0</v>
      </c>
      <c r="BL81" s="20">
        <f t="shared" si="83"/>
        <v>0</v>
      </c>
      <c r="BM81" s="20">
        <f t="shared" si="83"/>
        <v>0</v>
      </c>
      <c r="BN81" s="20">
        <f t="shared" si="83"/>
        <v>0</v>
      </c>
      <c r="BO81" s="20">
        <f t="shared" si="83"/>
        <v>0</v>
      </c>
      <c r="BP81" s="20">
        <f t="shared" si="83"/>
        <v>0</v>
      </c>
      <c r="BQ81" s="20">
        <f t="shared" si="83"/>
        <v>0</v>
      </c>
      <c r="BR81" s="20">
        <f t="shared" si="84"/>
        <v>0</v>
      </c>
      <c r="BS81" s="20">
        <f t="shared" si="84"/>
        <v>0</v>
      </c>
      <c r="BT81" s="20">
        <f t="shared" si="84"/>
        <v>0</v>
      </c>
      <c r="BU81" s="20">
        <f t="shared" si="84"/>
        <v>0</v>
      </c>
      <c r="BV81" s="20">
        <f t="shared" si="84"/>
        <v>23400000</v>
      </c>
      <c r="BW81" s="21">
        <f t="shared" si="75"/>
        <v>0</v>
      </c>
      <c r="BX81" s="20">
        <f t="shared" si="85"/>
        <v>0</v>
      </c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1">
        <f t="shared" si="86"/>
        <v>1</v>
      </c>
      <c r="CU81" s="20">
        <f t="shared" si="49"/>
        <v>24000000</v>
      </c>
      <c r="CV81" s="20">
        <f t="shared" si="87"/>
        <v>0</v>
      </c>
      <c r="CW81" s="20">
        <f t="shared" si="87"/>
        <v>0</v>
      </c>
      <c r="CX81" s="20"/>
      <c r="CY81" s="20">
        <f t="shared" si="88"/>
        <v>0</v>
      </c>
      <c r="CZ81" s="20">
        <f t="shared" si="88"/>
        <v>0</v>
      </c>
      <c r="DA81" s="20">
        <f t="shared" si="88"/>
        <v>0</v>
      </c>
      <c r="DB81" s="20">
        <f t="shared" si="88"/>
        <v>0</v>
      </c>
      <c r="DC81" s="20">
        <f t="shared" si="88"/>
        <v>0</v>
      </c>
      <c r="DD81" s="20">
        <f t="shared" si="88"/>
        <v>0</v>
      </c>
      <c r="DE81" s="20">
        <f t="shared" si="88"/>
        <v>0</v>
      </c>
      <c r="DF81" s="20">
        <f t="shared" si="88"/>
        <v>0</v>
      </c>
      <c r="DG81" s="20">
        <f t="shared" si="88"/>
        <v>0</v>
      </c>
      <c r="DH81" s="20">
        <f t="shared" si="88"/>
        <v>0</v>
      </c>
      <c r="DI81" s="20">
        <f t="shared" si="88"/>
        <v>0</v>
      </c>
      <c r="DJ81" s="20">
        <f t="shared" si="88"/>
        <v>0</v>
      </c>
      <c r="DK81" s="20">
        <f t="shared" si="88"/>
        <v>0</v>
      </c>
      <c r="DL81" s="20">
        <f t="shared" si="88"/>
        <v>0</v>
      </c>
      <c r="DM81" s="20">
        <f t="shared" si="88"/>
        <v>0</v>
      </c>
      <c r="DN81" s="20">
        <f t="shared" si="88"/>
        <v>0</v>
      </c>
      <c r="DO81" s="20">
        <f t="shared" si="89"/>
        <v>0</v>
      </c>
      <c r="DP81" s="20">
        <f t="shared" si="89"/>
        <v>24000000</v>
      </c>
      <c r="DR81" s="25">
        <f t="shared" si="76"/>
        <v>24000000</v>
      </c>
      <c r="DS81" s="25">
        <f t="shared" si="41"/>
        <v>24000000</v>
      </c>
      <c r="DT81" s="25">
        <f t="shared" si="90"/>
        <v>24000000</v>
      </c>
    </row>
    <row r="82" spans="1:124" ht="22.5" customHeight="1" x14ac:dyDescent="0.3">
      <c r="A82" s="208"/>
      <c r="B82" s="57"/>
      <c r="C82" s="28" t="s">
        <v>240</v>
      </c>
      <c r="D82" s="17" t="s">
        <v>241</v>
      </c>
      <c r="E82" s="18">
        <v>520</v>
      </c>
      <c r="F82" s="19" t="s">
        <v>133</v>
      </c>
      <c r="G82" s="20">
        <f t="shared" si="73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1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1">
        <f t="shared" si="14"/>
        <v>1</v>
      </c>
      <c r="BA82" s="20">
        <f t="shared" si="82"/>
        <v>15000000</v>
      </c>
      <c r="BB82" s="20">
        <f t="shared" si="83"/>
        <v>0</v>
      </c>
      <c r="BC82" s="20">
        <f t="shared" si="83"/>
        <v>0</v>
      </c>
      <c r="BD82" s="20">
        <f t="shared" si="83"/>
        <v>0</v>
      </c>
      <c r="BE82" s="20">
        <f t="shared" si="83"/>
        <v>0</v>
      </c>
      <c r="BF82" s="20">
        <f t="shared" si="83"/>
        <v>0</v>
      </c>
      <c r="BG82" s="20">
        <f t="shared" si="83"/>
        <v>0</v>
      </c>
      <c r="BH82" s="20">
        <f t="shared" si="83"/>
        <v>0</v>
      </c>
      <c r="BI82" s="20">
        <f t="shared" si="83"/>
        <v>0</v>
      </c>
      <c r="BJ82" s="20">
        <f t="shared" si="83"/>
        <v>0</v>
      </c>
      <c r="BK82" s="20">
        <f t="shared" si="83"/>
        <v>0</v>
      </c>
      <c r="BL82" s="20">
        <f t="shared" si="83"/>
        <v>0</v>
      </c>
      <c r="BM82" s="20">
        <f t="shared" si="83"/>
        <v>0</v>
      </c>
      <c r="BN82" s="20">
        <f t="shared" si="83"/>
        <v>0</v>
      </c>
      <c r="BO82" s="20">
        <f t="shared" si="83"/>
        <v>0</v>
      </c>
      <c r="BP82" s="20">
        <f t="shared" si="83"/>
        <v>0</v>
      </c>
      <c r="BQ82" s="20">
        <f t="shared" si="83"/>
        <v>15000000</v>
      </c>
      <c r="BR82" s="20">
        <f t="shared" si="84"/>
        <v>0</v>
      </c>
      <c r="BS82" s="20">
        <f t="shared" si="84"/>
        <v>0</v>
      </c>
      <c r="BT82" s="20">
        <f t="shared" si="84"/>
        <v>0</v>
      </c>
      <c r="BU82" s="20">
        <f t="shared" si="84"/>
        <v>0</v>
      </c>
      <c r="BV82" s="20">
        <f t="shared" si="84"/>
        <v>0</v>
      </c>
      <c r="BW82" s="21">
        <f t="shared" si="75"/>
        <v>0</v>
      </c>
      <c r="BX82" s="20">
        <f t="shared" si="85"/>
        <v>0</v>
      </c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1">
        <f t="shared" si="86"/>
        <v>1</v>
      </c>
      <c r="CU82" s="20">
        <f t="shared" si="49"/>
        <v>15000000</v>
      </c>
      <c r="CV82" s="20">
        <f t="shared" si="87"/>
        <v>0</v>
      </c>
      <c r="CW82" s="20">
        <f t="shared" si="87"/>
        <v>0</v>
      </c>
      <c r="CX82" s="20"/>
      <c r="CY82" s="20">
        <f t="shared" si="88"/>
        <v>0</v>
      </c>
      <c r="CZ82" s="20">
        <f t="shared" si="88"/>
        <v>0</v>
      </c>
      <c r="DA82" s="20">
        <f t="shared" si="88"/>
        <v>0</v>
      </c>
      <c r="DB82" s="20">
        <f t="shared" si="88"/>
        <v>0</v>
      </c>
      <c r="DC82" s="20">
        <f t="shared" si="88"/>
        <v>0</v>
      </c>
      <c r="DD82" s="20">
        <f t="shared" si="88"/>
        <v>0</v>
      </c>
      <c r="DE82" s="20">
        <f t="shared" si="88"/>
        <v>0</v>
      </c>
      <c r="DF82" s="20">
        <f t="shared" si="88"/>
        <v>0</v>
      </c>
      <c r="DG82" s="20">
        <f t="shared" si="88"/>
        <v>0</v>
      </c>
      <c r="DH82" s="20">
        <f t="shared" si="88"/>
        <v>0</v>
      </c>
      <c r="DI82" s="20">
        <f t="shared" si="88"/>
        <v>0</v>
      </c>
      <c r="DJ82" s="20">
        <f t="shared" si="88"/>
        <v>0</v>
      </c>
      <c r="DK82" s="20">
        <f t="shared" si="88"/>
        <v>15000000</v>
      </c>
      <c r="DL82" s="20">
        <f t="shared" si="88"/>
        <v>0</v>
      </c>
      <c r="DM82" s="20">
        <f t="shared" si="88"/>
        <v>0</v>
      </c>
      <c r="DN82" s="20">
        <f t="shared" si="88"/>
        <v>0</v>
      </c>
      <c r="DO82" s="20">
        <f t="shared" si="89"/>
        <v>0</v>
      </c>
      <c r="DP82" s="20">
        <f t="shared" si="89"/>
        <v>0</v>
      </c>
      <c r="DR82" s="25">
        <f t="shared" si="76"/>
        <v>15000000</v>
      </c>
      <c r="DS82" s="25">
        <f t="shared" si="41"/>
        <v>15000000</v>
      </c>
      <c r="DT82" s="25">
        <f t="shared" si="90"/>
        <v>15000000</v>
      </c>
    </row>
    <row r="83" spans="1:124" ht="47.25" customHeight="1" x14ac:dyDescent="0.3">
      <c r="A83" s="208"/>
      <c r="B83" s="57"/>
      <c r="C83" s="28" t="s">
        <v>242</v>
      </c>
      <c r="D83" s="17" t="s">
        <v>243</v>
      </c>
      <c r="E83" s="18">
        <v>520</v>
      </c>
      <c r="F83" s="19" t="s">
        <v>133</v>
      </c>
      <c r="G83" s="20">
        <f t="shared" si="73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1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1">
        <f t="shared" si="14"/>
        <v>1</v>
      </c>
      <c r="BA83" s="20">
        <f t="shared" si="82"/>
        <v>15000000</v>
      </c>
      <c r="BB83" s="20">
        <f t="shared" si="83"/>
        <v>0</v>
      </c>
      <c r="BC83" s="20">
        <f t="shared" si="83"/>
        <v>0</v>
      </c>
      <c r="BD83" s="20">
        <f t="shared" si="83"/>
        <v>0</v>
      </c>
      <c r="BE83" s="20">
        <f t="shared" si="83"/>
        <v>0</v>
      </c>
      <c r="BF83" s="20">
        <f t="shared" si="83"/>
        <v>0</v>
      </c>
      <c r="BG83" s="20">
        <f t="shared" si="83"/>
        <v>0</v>
      </c>
      <c r="BH83" s="20">
        <f t="shared" si="83"/>
        <v>0</v>
      </c>
      <c r="BI83" s="20">
        <f t="shared" si="83"/>
        <v>0</v>
      </c>
      <c r="BJ83" s="20">
        <f t="shared" si="83"/>
        <v>0</v>
      </c>
      <c r="BK83" s="20">
        <f t="shared" si="83"/>
        <v>0</v>
      </c>
      <c r="BL83" s="20">
        <f t="shared" si="83"/>
        <v>0</v>
      </c>
      <c r="BM83" s="20">
        <f t="shared" si="83"/>
        <v>0</v>
      </c>
      <c r="BN83" s="20">
        <f t="shared" si="83"/>
        <v>0</v>
      </c>
      <c r="BO83" s="20">
        <f t="shared" si="83"/>
        <v>0</v>
      </c>
      <c r="BP83" s="20">
        <f t="shared" si="83"/>
        <v>0</v>
      </c>
      <c r="BQ83" s="20">
        <f t="shared" si="83"/>
        <v>15000000</v>
      </c>
      <c r="BR83" s="20">
        <f t="shared" si="84"/>
        <v>0</v>
      </c>
      <c r="BS83" s="20">
        <f t="shared" si="84"/>
        <v>0</v>
      </c>
      <c r="BT83" s="20">
        <f t="shared" si="84"/>
        <v>0</v>
      </c>
      <c r="BU83" s="20">
        <f t="shared" si="84"/>
        <v>0</v>
      </c>
      <c r="BV83" s="20">
        <f t="shared" si="84"/>
        <v>0</v>
      </c>
      <c r="BW83" s="21">
        <f t="shared" si="75"/>
        <v>0</v>
      </c>
      <c r="BX83" s="20">
        <f t="shared" si="85"/>
        <v>0</v>
      </c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1">
        <f t="shared" si="86"/>
        <v>1</v>
      </c>
      <c r="CU83" s="20">
        <f t="shared" si="49"/>
        <v>15000000</v>
      </c>
      <c r="CV83" s="20">
        <f t="shared" si="87"/>
        <v>0</v>
      </c>
      <c r="CW83" s="20">
        <f t="shared" si="87"/>
        <v>0</v>
      </c>
      <c r="CX83" s="20"/>
      <c r="CY83" s="20">
        <f t="shared" si="88"/>
        <v>0</v>
      </c>
      <c r="CZ83" s="20">
        <f t="shared" si="88"/>
        <v>0</v>
      </c>
      <c r="DA83" s="20">
        <f t="shared" si="88"/>
        <v>0</v>
      </c>
      <c r="DB83" s="20">
        <f t="shared" si="88"/>
        <v>0</v>
      </c>
      <c r="DC83" s="20">
        <f t="shared" si="88"/>
        <v>0</v>
      </c>
      <c r="DD83" s="20">
        <f t="shared" si="88"/>
        <v>0</v>
      </c>
      <c r="DE83" s="20">
        <f t="shared" si="88"/>
        <v>0</v>
      </c>
      <c r="DF83" s="20">
        <f t="shared" si="88"/>
        <v>0</v>
      </c>
      <c r="DG83" s="20">
        <f t="shared" si="88"/>
        <v>0</v>
      </c>
      <c r="DH83" s="20">
        <f t="shared" si="88"/>
        <v>0</v>
      </c>
      <c r="DI83" s="20">
        <f t="shared" si="88"/>
        <v>0</v>
      </c>
      <c r="DJ83" s="20">
        <f t="shared" si="88"/>
        <v>0</v>
      </c>
      <c r="DK83" s="20">
        <f t="shared" si="88"/>
        <v>15000000</v>
      </c>
      <c r="DL83" s="20">
        <f t="shared" si="88"/>
        <v>0</v>
      </c>
      <c r="DM83" s="20">
        <f t="shared" si="88"/>
        <v>0</v>
      </c>
      <c r="DN83" s="20">
        <f t="shared" si="88"/>
        <v>0</v>
      </c>
      <c r="DO83" s="20">
        <f t="shared" si="89"/>
        <v>0</v>
      </c>
      <c r="DP83" s="20">
        <f t="shared" si="89"/>
        <v>0</v>
      </c>
      <c r="DR83" s="25">
        <f t="shared" si="76"/>
        <v>15000000</v>
      </c>
      <c r="DS83" s="25">
        <f t="shared" si="41"/>
        <v>15000000</v>
      </c>
      <c r="DT83" s="25">
        <f t="shared" si="90"/>
        <v>15000000</v>
      </c>
    </row>
    <row r="84" spans="1:124" ht="59.25" customHeight="1" x14ac:dyDescent="0.3">
      <c r="A84" s="208"/>
      <c r="B84" s="58" t="s">
        <v>244</v>
      </c>
      <c r="C84" s="28" t="s">
        <v>245</v>
      </c>
      <c r="D84" s="17" t="s">
        <v>246</v>
      </c>
      <c r="E84" s="18">
        <v>520</v>
      </c>
      <c r="F84" s="19" t="s">
        <v>133</v>
      </c>
      <c r="G84" s="20">
        <f t="shared" si="73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1">
        <f t="shared" si="74"/>
        <v>0.84831211666666662</v>
      </c>
      <c r="AD84" s="20">
        <f t="shared" si="91"/>
        <v>50898727</v>
      </c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>
        <f>+'[1]ENERO 2019'!$Y$1132</f>
        <v>50898727</v>
      </c>
      <c r="AU84" s="20"/>
      <c r="AV84" s="20"/>
      <c r="AW84" s="20"/>
      <c r="AX84" s="20"/>
      <c r="AY84" s="20"/>
      <c r="AZ84" s="21">
        <f t="shared" si="14"/>
        <v>0.15168788333333338</v>
      </c>
      <c r="BA84" s="20">
        <f t="shared" si="82"/>
        <v>9101273</v>
      </c>
      <c r="BB84" s="20">
        <f t="shared" si="83"/>
        <v>0</v>
      </c>
      <c r="BC84" s="20">
        <f t="shared" si="83"/>
        <v>0</v>
      </c>
      <c r="BD84" s="20">
        <f t="shared" si="83"/>
        <v>0</v>
      </c>
      <c r="BE84" s="20">
        <f t="shared" si="83"/>
        <v>0</v>
      </c>
      <c r="BF84" s="20">
        <f t="shared" si="83"/>
        <v>0</v>
      </c>
      <c r="BG84" s="20">
        <f t="shared" si="83"/>
        <v>0</v>
      </c>
      <c r="BH84" s="20">
        <f t="shared" si="83"/>
        <v>0</v>
      </c>
      <c r="BI84" s="20">
        <f t="shared" si="83"/>
        <v>0</v>
      </c>
      <c r="BJ84" s="20">
        <f t="shared" si="83"/>
        <v>0</v>
      </c>
      <c r="BK84" s="20">
        <f t="shared" si="83"/>
        <v>0</v>
      </c>
      <c r="BL84" s="20">
        <f t="shared" si="83"/>
        <v>0</v>
      </c>
      <c r="BM84" s="20">
        <f t="shared" si="83"/>
        <v>0</v>
      </c>
      <c r="BN84" s="20">
        <f t="shared" si="83"/>
        <v>0</v>
      </c>
      <c r="BO84" s="20">
        <f t="shared" si="83"/>
        <v>0</v>
      </c>
      <c r="BP84" s="20">
        <f t="shared" si="83"/>
        <v>0</v>
      </c>
      <c r="BQ84" s="20">
        <f t="shared" si="83"/>
        <v>9101273</v>
      </c>
      <c r="BR84" s="20">
        <f t="shared" si="84"/>
        <v>0</v>
      </c>
      <c r="BS84" s="20">
        <f t="shared" si="84"/>
        <v>0</v>
      </c>
      <c r="BT84" s="20">
        <f t="shared" si="84"/>
        <v>0</v>
      </c>
      <c r="BU84" s="20">
        <f t="shared" si="84"/>
        <v>0</v>
      </c>
      <c r="BV84" s="20">
        <f t="shared" si="84"/>
        <v>0</v>
      </c>
      <c r="BW84" s="21">
        <f t="shared" si="75"/>
        <v>0.34713500000000003</v>
      </c>
      <c r="BX84" s="20">
        <f t="shared" si="85"/>
        <v>20828100</v>
      </c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>
        <f>+'[1]ENERO 2019'!$H$1130</f>
        <v>20828100</v>
      </c>
      <c r="CO84" s="20"/>
      <c r="CP84" s="20"/>
      <c r="CQ84" s="20"/>
      <c r="CR84" s="20"/>
      <c r="CS84" s="20"/>
      <c r="CT84" s="21">
        <f t="shared" si="86"/>
        <v>0.65286500000000003</v>
      </c>
      <c r="CU84" s="20">
        <f t="shared" si="49"/>
        <v>39171900</v>
      </c>
      <c r="CV84" s="20">
        <f t="shared" si="87"/>
        <v>0</v>
      </c>
      <c r="CW84" s="20">
        <f t="shared" si="87"/>
        <v>0</v>
      </c>
      <c r="CX84" s="20"/>
      <c r="CY84" s="20">
        <f t="shared" si="88"/>
        <v>0</v>
      </c>
      <c r="CZ84" s="20">
        <f t="shared" si="88"/>
        <v>0</v>
      </c>
      <c r="DA84" s="20">
        <f t="shared" si="88"/>
        <v>0</v>
      </c>
      <c r="DB84" s="20">
        <f t="shared" si="88"/>
        <v>0</v>
      </c>
      <c r="DC84" s="20">
        <f t="shared" si="88"/>
        <v>0</v>
      </c>
      <c r="DD84" s="20">
        <f t="shared" si="88"/>
        <v>0</v>
      </c>
      <c r="DE84" s="20">
        <f t="shared" si="88"/>
        <v>0</v>
      </c>
      <c r="DF84" s="20">
        <f t="shared" si="88"/>
        <v>0</v>
      </c>
      <c r="DG84" s="20">
        <f t="shared" si="88"/>
        <v>0</v>
      </c>
      <c r="DH84" s="20">
        <f t="shared" si="88"/>
        <v>0</v>
      </c>
      <c r="DI84" s="20">
        <f t="shared" si="88"/>
        <v>0</v>
      </c>
      <c r="DJ84" s="20">
        <f t="shared" si="88"/>
        <v>0</v>
      </c>
      <c r="DK84" s="20">
        <f t="shared" si="88"/>
        <v>39171900</v>
      </c>
      <c r="DL84" s="20">
        <f t="shared" si="88"/>
        <v>0</v>
      </c>
      <c r="DM84" s="20">
        <f t="shared" si="88"/>
        <v>0</v>
      </c>
      <c r="DN84" s="20">
        <f t="shared" si="88"/>
        <v>0</v>
      </c>
      <c r="DO84" s="20">
        <f t="shared" si="89"/>
        <v>0</v>
      </c>
      <c r="DP84" s="20">
        <f t="shared" si="89"/>
        <v>0</v>
      </c>
      <c r="DR84" s="25">
        <f t="shared" si="76"/>
        <v>60000000</v>
      </c>
      <c r="DS84" s="25">
        <f t="shared" si="41"/>
        <v>60000000</v>
      </c>
      <c r="DT84" s="25">
        <f t="shared" si="90"/>
        <v>60000000</v>
      </c>
    </row>
    <row r="85" spans="1:124" ht="51" customHeight="1" x14ac:dyDescent="0.3">
      <c r="A85" s="208"/>
      <c r="B85" s="216" t="s">
        <v>247</v>
      </c>
      <c r="C85" s="28" t="s">
        <v>248</v>
      </c>
      <c r="D85" s="17" t="s">
        <v>249</v>
      </c>
      <c r="E85" s="18">
        <v>520</v>
      </c>
      <c r="F85" s="19" t="s">
        <v>133</v>
      </c>
      <c r="G85" s="20">
        <f t="shared" si="73"/>
        <v>150000000</v>
      </c>
      <c r="H85" s="30"/>
      <c r="I85" s="20"/>
      <c r="J85" s="20"/>
      <c r="K85" s="3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1">
        <f t="shared" si="74"/>
        <v>0</v>
      </c>
      <c r="AD85" s="20">
        <f t="shared" si="91"/>
        <v>0</v>
      </c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1">
        <f t="shared" si="14"/>
        <v>1</v>
      </c>
      <c r="BA85" s="20">
        <f t="shared" si="82"/>
        <v>150000000</v>
      </c>
      <c r="BB85" s="20">
        <f t="shared" si="83"/>
        <v>0</v>
      </c>
      <c r="BC85" s="20">
        <f t="shared" si="83"/>
        <v>0</v>
      </c>
      <c r="BD85" s="20">
        <f t="shared" si="83"/>
        <v>0</v>
      </c>
      <c r="BE85" s="20">
        <f t="shared" si="83"/>
        <v>0</v>
      </c>
      <c r="BF85" s="20">
        <f t="shared" si="83"/>
        <v>0</v>
      </c>
      <c r="BG85" s="20">
        <f t="shared" si="83"/>
        <v>0</v>
      </c>
      <c r="BH85" s="20">
        <f t="shared" si="83"/>
        <v>0</v>
      </c>
      <c r="BI85" s="20">
        <f t="shared" si="83"/>
        <v>0</v>
      </c>
      <c r="BJ85" s="20">
        <f t="shared" si="83"/>
        <v>0</v>
      </c>
      <c r="BK85" s="20">
        <f t="shared" si="83"/>
        <v>0</v>
      </c>
      <c r="BL85" s="20">
        <f t="shared" si="83"/>
        <v>0</v>
      </c>
      <c r="BM85" s="20">
        <f t="shared" si="83"/>
        <v>0</v>
      </c>
      <c r="BN85" s="20">
        <f t="shared" si="83"/>
        <v>0</v>
      </c>
      <c r="BO85" s="20">
        <f t="shared" si="83"/>
        <v>0</v>
      </c>
      <c r="BP85" s="20">
        <f t="shared" si="83"/>
        <v>0</v>
      </c>
      <c r="BQ85" s="20">
        <f t="shared" si="83"/>
        <v>150000000</v>
      </c>
      <c r="BR85" s="20">
        <f t="shared" si="84"/>
        <v>0</v>
      </c>
      <c r="BS85" s="20">
        <f t="shared" si="84"/>
        <v>0</v>
      </c>
      <c r="BT85" s="20">
        <f t="shared" si="84"/>
        <v>0</v>
      </c>
      <c r="BU85" s="20">
        <f t="shared" si="84"/>
        <v>0</v>
      </c>
      <c r="BV85" s="20">
        <f t="shared" si="84"/>
        <v>0</v>
      </c>
      <c r="BW85" s="21">
        <f t="shared" si="75"/>
        <v>0</v>
      </c>
      <c r="BX85" s="20">
        <f t="shared" si="85"/>
        <v>0</v>
      </c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1">
        <f t="shared" si="86"/>
        <v>1</v>
      </c>
      <c r="CU85" s="20">
        <f t="shared" si="49"/>
        <v>150000000</v>
      </c>
      <c r="CV85" s="20">
        <f t="shared" si="87"/>
        <v>0</v>
      </c>
      <c r="CW85" s="20">
        <f t="shared" si="87"/>
        <v>0</v>
      </c>
      <c r="CX85" s="20"/>
      <c r="CY85" s="20">
        <f t="shared" si="88"/>
        <v>0</v>
      </c>
      <c r="CZ85" s="20">
        <f t="shared" si="88"/>
        <v>0</v>
      </c>
      <c r="DA85" s="20">
        <f t="shared" si="88"/>
        <v>0</v>
      </c>
      <c r="DB85" s="20">
        <f t="shared" si="88"/>
        <v>0</v>
      </c>
      <c r="DC85" s="20">
        <f t="shared" si="88"/>
        <v>0</v>
      </c>
      <c r="DD85" s="20">
        <f t="shared" si="88"/>
        <v>0</v>
      </c>
      <c r="DE85" s="20">
        <f t="shared" si="88"/>
        <v>0</v>
      </c>
      <c r="DF85" s="20">
        <f t="shared" si="88"/>
        <v>0</v>
      </c>
      <c r="DG85" s="20">
        <f t="shared" si="88"/>
        <v>0</v>
      </c>
      <c r="DH85" s="20">
        <f t="shared" si="88"/>
        <v>0</v>
      </c>
      <c r="DI85" s="20">
        <f t="shared" si="88"/>
        <v>0</v>
      </c>
      <c r="DJ85" s="20">
        <f t="shared" si="88"/>
        <v>0</v>
      </c>
      <c r="DK85" s="20">
        <f t="shared" si="88"/>
        <v>150000000</v>
      </c>
      <c r="DL85" s="20">
        <f t="shared" si="88"/>
        <v>0</v>
      </c>
      <c r="DM85" s="20">
        <f t="shared" si="88"/>
        <v>0</v>
      </c>
      <c r="DN85" s="20">
        <f t="shared" si="88"/>
        <v>0</v>
      </c>
      <c r="DO85" s="20">
        <f t="shared" si="89"/>
        <v>0</v>
      </c>
      <c r="DP85" s="20">
        <f t="shared" si="89"/>
        <v>0</v>
      </c>
      <c r="DR85" s="25">
        <f t="shared" si="76"/>
        <v>150000000</v>
      </c>
      <c r="DS85" s="25">
        <f t="shared" si="41"/>
        <v>150000000</v>
      </c>
      <c r="DT85" s="25">
        <f t="shared" si="90"/>
        <v>150000000</v>
      </c>
    </row>
    <row r="86" spans="1:124" ht="30.75" customHeight="1" x14ac:dyDescent="0.3">
      <c r="A86" s="208"/>
      <c r="B86" s="217"/>
      <c r="C86" s="28" t="s">
        <v>250</v>
      </c>
      <c r="D86" s="17" t="s">
        <v>251</v>
      </c>
      <c r="E86" s="18">
        <v>520</v>
      </c>
      <c r="F86" s="19" t="s">
        <v>226</v>
      </c>
      <c r="G86" s="20">
        <f t="shared" si="73"/>
        <v>2010000000</v>
      </c>
      <c r="H86" s="42"/>
      <c r="I86" s="30"/>
      <c r="J86" s="30"/>
      <c r="K86" s="3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v>2000000000</v>
      </c>
      <c r="W86" s="20"/>
      <c r="X86" s="20"/>
      <c r="Y86" s="20"/>
      <c r="Z86" s="20"/>
      <c r="AA86" s="20"/>
      <c r="AB86" s="20">
        <f>10000000</f>
        <v>10000000</v>
      </c>
      <c r="AC86" s="21">
        <f t="shared" si="74"/>
        <v>2.5672139303482585E-3</v>
      </c>
      <c r="AD86" s="20">
        <f t="shared" si="91"/>
        <v>5160100</v>
      </c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>
        <f>+'[1]ENERO 2019'!$X$1156</f>
        <v>5160100</v>
      </c>
      <c r="AT86" s="20"/>
      <c r="AU86" s="20"/>
      <c r="AV86" s="20"/>
      <c r="AW86" s="20"/>
      <c r="AX86" s="20"/>
      <c r="AY86" s="20"/>
      <c r="AZ86" s="21">
        <f t="shared" si="14"/>
        <v>0.99743278606965169</v>
      </c>
      <c r="BA86" s="20">
        <f t="shared" si="82"/>
        <v>2004839900</v>
      </c>
      <c r="BB86" s="20">
        <f t="shared" si="83"/>
        <v>0</v>
      </c>
      <c r="BC86" s="20">
        <f t="shared" si="83"/>
        <v>0</v>
      </c>
      <c r="BD86" s="20">
        <f t="shared" si="83"/>
        <v>0</v>
      </c>
      <c r="BE86" s="20">
        <f t="shared" si="83"/>
        <v>0</v>
      </c>
      <c r="BF86" s="20">
        <f t="shared" si="83"/>
        <v>0</v>
      </c>
      <c r="BG86" s="20">
        <f t="shared" si="83"/>
        <v>0</v>
      </c>
      <c r="BH86" s="20">
        <f t="shared" si="83"/>
        <v>0</v>
      </c>
      <c r="BI86" s="20">
        <f t="shared" si="83"/>
        <v>0</v>
      </c>
      <c r="BJ86" s="20">
        <f t="shared" si="83"/>
        <v>0</v>
      </c>
      <c r="BK86" s="20">
        <f t="shared" si="83"/>
        <v>0</v>
      </c>
      <c r="BL86" s="20">
        <f t="shared" si="83"/>
        <v>0</v>
      </c>
      <c r="BM86" s="20">
        <f t="shared" si="83"/>
        <v>0</v>
      </c>
      <c r="BN86" s="20">
        <f t="shared" si="83"/>
        <v>0</v>
      </c>
      <c r="BO86" s="20">
        <f t="shared" si="83"/>
        <v>0</v>
      </c>
      <c r="BP86" s="20">
        <f t="shared" si="83"/>
        <v>1994839900</v>
      </c>
      <c r="BQ86" s="20">
        <f t="shared" si="83"/>
        <v>0</v>
      </c>
      <c r="BR86" s="20">
        <f t="shared" si="84"/>
        <v>0</v>
      </c>
      <c r="BS86" s="20">
        <f t="shared" si="84"/>
        <v>0</v>
      </c>
      <c r="BT86" s="20">
        <f t="shared" si="84"/>
        <v>0</v>
      </c>
      <c r="BU86" s="20">
        <f t="shared" si="84"/>
        <v>0</v>
      </c>
      <c r="BV86" s="20">
        <f t="shared" si="84"/>
        <v>10000000</v>
      </c>
      <c r="BW86" s="21">
        <f t="shared" si="75"/>
        <v>0</v>
      </c>
      <c r="BX86" s="20">
        <f t="shared" si="85"/>
        <v>0</v>
      </c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1">
        <f t="shared" si="86"/>
        <v>1</v>
      </c>
      <c r="CU86" s="20">
        <f t="shared" si="49"/>
        <v>2010000000</v>
      </c>
      <c r="CV86" s="20">
        <f t="shared" si="87"/>
        <v>0</v>
      </c>
      <c r="CW86" s="20">
        <f t="shared" si="87"/>
        <v>0</v>
      </c>
      <c r="CX86" s="20"/>
      <c r="CY86" s="20">
        <f t="shared" si="88"/>
        <v>0</v>
      </c>
      <c r="CZ86" s="20">
        <f t="shared" si="88"/>
        <v>0</v>
      </c>
      <c r="DA86" s="20">
        <f t="shared" si="88"/>
        <v>0</v>
      </c>
      <c r="DB86" s="20">
        <f t="shared" si="88"/>
        <v>0</v>
      </c>
      <c r="DC86" s="20">
        <f t="shared" si="88"/>
        <v>0</v>
      </c>
      <c r="DD86" s="20">
        <f t="shared" si="88"/>
        <v>0</v>
      </c>
      <c r="DE86" s="20">
        <f t="shared" si="88"/>
        <v>0</v>
      </c>
      <c r="DF86" s="20">
        <f t="shared" si="88"/>
        <v>0</v>
      </c>
      <c r="DG86" s="20">
        <f t="shared" si="88"/>
        <v>0</v>
      </c>
      <c r="DH86" s="20">
        <f t="shared" si="88"/>
        <v>0</v>
      </c>
      <c r="DI86" s="20">
        <f t="shared" si="88"/>
        <v>0</v>
      </c>
      <c r="DJ86" s="20">
        <f t="shared" si="88"/>
        <v>2000000000</v>
      </c>
      <c r="DK86" s="20">
        <f t="shared" si="88"/>
        <v>0</v>
      </c>
      <c r="DL86" s="20">
        <f t="shared" si="88"/>
        <v>0</v>
      </c>
      <c r="DM86" s="20">
        <f t="shared" si="88"/>
        <v>0</v>
      </c>
      <c r="DN86" s="20">
        <f t="shared" si="88"/>
        <v>0</v>
      </c>
      <c r="DO86" s="20">
        <f t="shared" si="89"/>
        <v>0</v>
      </c>
      <c r="DP86" s="20">
        <f t="shared" si="89"/>
        <v>10000000</v>
      </c>
      <c r="DR86" s="25">
        <f t="shared" si="76"/>
        <v>2010000000</v>
      </c>
      <c r="DS86" s="25">
        <f t="shared" si="41"/>
        <v>2010000000</v>
      </c>
      <c r="DT86" s="25">
        <f t="shared" si="90"/>
        <v>2010000000</v>
      </c>
    </row>
    <row r="87" spans="1:124" ht="32.25" customHeight="1" x14ac:dyDescent="0.3">
      <c r="A87" s="208"/>
      <c r="B87" s="217"/>
      <c r="C87" s="28" t="s">
        <v>252</v>
      </c>
      <c r="D87" s="17" t="s">
        <v>253</v>
      </c>
      <c r="E87" s="18">
        <v>520</v>
      </c>
      <c r="F87" s="19" t="s">
        <v>133</v>
      </c>
      <c r="G87" s="20">
        <f t="shared" si="73"/>
        <v>12000000</v>
      </c>
      <c r="H87" s="30"/>
      <c r="I87" s="30"/>
      <c r="J87" s="30"/>
      <c r="K87" s="30"/>
      <c r="L87" s="3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1">
        <f t="shared" si="74"/>
        <v>0.83888891666666665</v>
      </c>
      <c r="AD87" s="20">
        <f t="shared" si="91"/>
        <v>10066667</v>
      </c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>
        <f>+'[1]ENERO 2019'!$Y$1162</f>
        <v>10066667</v>
      </c>
      <c r="AU87" s="20"/>
      <c r="AV87" s="20"/>
      <c r="AW87" s="20"/>
      <c r="AX87" s="20"/>
      <c r="AY87" s="20"/>
      <c r="AZ87" s="21">
        <f t="shared" si="14"/>
        <v>0.16111108333333335</v>
      </c>
      <c r="BA87" s="20">
        <f t="shared" si="82"/>
        <v>1933333</v>
      </c>
      <c r="BB87" s="20">
        <f t="shared" si="83"/>
        <v>0</v>
      </c>
      <c r="BC87" s="20">
        <f t="shared" si="83"/>
        <v>0</v>
      </c>
      <c r="BD87" s="20">
        <f t="shared" si="83"/>
        <v>0</v>
      </c>
      <c r="BE87" s="20">
        <f t="shared" si="83"/>
        <v>0</v>
      </c>
      <c r="BF87" s="20">
        <f t="shared" si="83"/>
        <v>0</v>
      </c>
      <c r="BG87" s="20">
        <f t="shared" si="83"/>
        <v>0</v>
      </c>
      <c r="BH87" s="20">
        <f t="shared" si="83"/>
        <v>0</v>
      </c>
      <c r="BI87" s="20">
        <f t="shared" si="83"/>
        <v>0</v>
      </c>
      <c r="BJ87" s="20">
        <f t="shared" si="83"/>
        <v>0</v>
      </c>
      <c r="BK87" s="20">
        <f t="shared" si="83"/>
        <v>0</v>
      </c>
      <c r="BL87" s="20">
        <f t="shared" si="83"/>
        <v>0</v>
      </c>
      <c r="BM87" s="20">
        <f t="shared" si="83"/>
        <v>0</v>
      </c>
      <c r="BN87" s="20">
        <f t="shared" si="83"/>
        <v>0</v>
      </c>
      <c r="BO87" s="20">
        <f t="shared" si="83"/>
        <v>0</v>
      </c>
      <c r="BP87" s="20">
        <f t="shared" si="83"/>
        <v>0</v>
      </c>
      <c r="BQ87" s="20">
        <f t="shared" si="83"/>
        <v>1933333</v>
      </c>
      <c r="BR87" s="20">
        <f t="shared" si="84"/>
        <v>0</v>
      </c>
      <c r="BS87" s="20">
        <f t="shared" si="84"/>
        <v>0</v>
      </c>
      <c r="BT87" s="20">
        <f t="shared" si="84"/>
        <v>0</v>
      </c>
      <c r="BU87" s="20">
        <f t="shared" si="84"/>
        <v>0</v>
      </c>
      <c r="BV87" s="20">
        <f t="shared" si="84"/>
        <v>0</v>
      </c>
      <c r="BW87" s="21">
        <f t="shared" si="75"/>
        <v>0.83766358333333335</v>
      </c>
      <c r="BX87" s="20">
        <f t="shared" si="85"/>
        <v>10051963</v>
      </c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>
        <f>+'[1]ENERO 2019'!$H$1160</f>
        <v>10051963</v>
      </c>
      <c r="CO87" s="20"/>
      <c r="CP87" s="20"/>
      <c r="CQ87" s="20"/>
      <c r="CR87" s="20"/>
      <c r="CS87" s="20"/>
      <c r="CT87" s="21">
        <f t="shared" si="86"/>
        <v>0.16233641666666665</v>
      </c>
      <c r="CU87" s="20">
        <f t="shared" si="49"/>
        <v>1948037</v>
      </c>
      <c r="CV87" s="20">
        <f t="shared" si="87"/>
        <v>0</v>
      </c>
      <c r="CW87" s="20">
        <f t="shared" si="87"/>
        <v>0</v>
      </c>
      <c r="CX87" s="20"/>
      <c r="CY87" s="20">
        <f t="shared" si="88"/>
        <v>0</v>
      </c>
      <c r="CZ87" s="20">
        <f t="shared" si="88"/>
        <v>0</v>
      </c>
      <c r="DA87" s="20">
        <f t="shared" si="88"/>
        <v>0</v>
      </c>
      <c r="DB87" s="20">
        <f t="shared" si="88"/>
        <v>0</v>
      </c>
      <c r="DC87" s="20">
        <f t="shared" si="88"/>
        <v>0</v>
      </c>
      <c r="DD87" s="20">
        <f t="shared" si="88"/>
        <v>0</v>
      </c>
      <c r="DE87" s="20">
        <f t="shared" si="88"/>
        <v>0</v>
      </c>
      <c r="DF87" s="20">
        <f t="shared" si="88"/>
        <v>0</v>
      </c>
      <c r="DG87" s="20">
        <f t="shared" si="88"/>
        <v>0</v>
      </c>
      <c r="DH87" s="20">
        <f t="shared" si="88"/>
        <v>0</v>
      </c>
      <c r="DI87" s="20">
        <f t="shared" si="88"/>
        <v>0</v>
      </c>
      <c r="DJ87" s="20">
        <f t="shared" si="88"/>
        <v>0</v>
      </c>
      <c r="DK87" s="20">
        <f t="shared" si="88"/>
        <v>1948037</v>
      </c>
      <c r="DL87" s="20">
        <f t="shared" si="88"/>
        <v>0</v>
      </c>
      <c r="DM87" s="20">
        <f t="shared" si="88"/>
        <v>0</v>
      </c>
      <c r="DN87" s="20">
        <f t="shared" si="88"/>
        <v>0</v>
      </c>
      <c r="DO87" s="20">
        <f t="shared" si="89"/>
        <v>0</v>
      </c>
      <c r="DP87" s="20">
        <f t="shared" si="89"/>
        <v>0</v>
      </c>
      <c r="DR87" s="25">
        <f t="shared" si="76"/>
        <v>12000000</v>
      </c>
      <c r="DS87" s="25">
        <f t="shared" si="41"/>
        <v>12000000</v>
      </c>
      <c r="DT87" s="25">
        <f t="shared" si="90"/>
        <v>12000000</v>
      </c>
    </row>
    <row r="88" spans="1:124" ht="34.5" customHeight="1" x14ac:dyDescent="0.3">
      <c r="A88" s="208"/>
      <c r="B88" s="217"/>
      <c r="C88" s="28" t="s">
        <v>254</v>
      </c>
      <c r="D88" s="17" t="s">
        <v>255</v>
      </c>
      <c r="E88" s="18">
        <v>520</v>
      </c>
      <c r="F88" s="19" t="s">
        <v>133</v>
      </c>
      <c r="G88" s="20">
        <f t="shared" si="73"/>
        <v>250000000</v>
      </c>
      <c r="H88" s="30"/>
      <c r="I88" s="20">
        <v>250000000</v>
      </c>
      <c r="J88" s="30"/>
      <c r="K88" s="30"/>
      <c r="L88" s="3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1">
        <f t="shared" si="74"/>
        <v>0</v>
      </c>
      <c r="AD88" s="20">
        <f t="shared" si="91"/>
        <v>0</v>
      </c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1">
        <f t="shared" si="14"/>
        <v>1</v>
      </c>
      <c r="BA88" s="20">
        <f t="shared" si="82"/>
        <v>250000000</v>
      </c>
      <c r="BB88" s="20">
        <f t="shared" si="83"/>
        <v>0</v>
      </c>
      <c r="BC88" s="20">
        <f t="shared" si="83"/>
        <v>250000000</v>
      </c>
      <c r="BD88" s="20">
        <f t="shared" si="83"/>
        <v>0</v>
      </c>
      <c r="BE88" s="20">
        <f t="shared" si="83"/>
        <v>0</v>
      </c>
      <c r="BF88" s="20">
        <f t="shared" si="83"/>
        <v>0</v>
      </c>
      <c r="BG88" s="20">
        <f t="shared" si="83"/>
        <v>0</v>
      </c>
      <c r="BH88" s="20">
        <f t="shared" si="83"/>
        <v>0</v>
      </c>
      <c r="BI88" s="20">
        <f t="shared" si="83"/>
        <v>0</v>
      </c>
      <c r="BJ88" s="20">
        <f t="shared" si="83"/>
        <v>0</v>
      </c>
      <c r="BK88" s="20">
        <f t="shared" si="83"/>
        <v>0</v>
      </c>
      <c r="BL88" s="20">
        <f t="shared" si="83"/>
        <v>0</v>
      </c>
      <c r="BM88" s="20">
        <f t="shared" si="83"/>
        <v>0</v>
      </c>
      <c r="BN88" s="20">
        <f t="shared" si="83"/>
        <v>0</v>
      </c>
      <c r="BO88" s="20">
        <f t="shared" si="83"/>
        <v>0</v>
      </c>
      <c r="BP88" s="20">
        <f t="shared" si="83"/>
        <v>0</v>
      </c>
      <c r="BQ88" s="20">
        <f t="shared" si="83"/>
        <v>0</v>
      </c>
      <c r="BR88" s="20">
        <f t="shared" si="84"/>
        <v>0</v>
      </c>
      <c r="BS88" s="20">
        <f t="shared" si="84"/>
        <v>0</v>
      </c>
      <c r="BT88" s="20">
        <f t="shared" si="84"/>
        <v>0</v>
      </c>
      <c r="BU88" s="20">
        <f t="shared" si="84"/>
        <v>0</v>
      </c>
      <c r="BV88" s="20">
        <f t="shared" si="84"/>
        <v>0</v>
      </c>
      <c r="BW88" s="21">
        <f t="shared" si="75"/>
        <v>0</v>
      </c>
      <c r="BX88" s="20">
        <f t="shared" si="85"/>
        <v>0</v>
      </c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1">
        <f t="shared" si="86"/>
        <v>1</v>
      </c>
      <c r="CU88" s="20">
        <f t="shared" si="49"/>
        <v>250000000</v>
      </c>
      <c r="CV88" s="20">
        <f t="shared" si="87"/>
        <v>0</v>
      </c>
      <c r="CW88" s="20">
        <f t="shared" si="87"/>
        <v>250000000</v>
      </c>
      <c r="CX88" s="20"/>
      <c r="CY88" s="20">
        <f t="shared" si="88"/>
        <v>0</v>
      </c>
      <c r="CZ88" s="20">
        <f t="shared" si="88"/>
        <v>0</v>
      </c>
      <c r="DA88" s="20">
        <f t="shared" si="88"/>
        <v>0</v>
      </c>
      <c r="DB88" s="20">
        <f t="shared" si="88"/>
        <v>0</v>
      </c>
      <c r="DC88" s="20">
        <f t="shared" si="88"/>
        <v>0</v>
      </c>
      <c r="DD88" s="20">
        <f t="shared" si="88"/>
        <v>0</v>
      </c>
      <c r="DE88" s="20">
        <f t="shared" si="88"/>
        <v>0</v>
      </c>
      <c r="DF88" s="20">
        <f t="shared" si="88"/>
        <v>0</v>
      </c>
      <c r="DG88" s="20">
        <f t="shared" si="88"/>
        <v>0</v>
      </c>
      <c r="DH88" s="20">
        <f t="shared" si="88"/>
        <v>0</v>
      </c>
      <c r="DI88" s="20">
        <f t="shared" si="88"/>
        <v>0</v>
      </c>
      <c r="DJ88" s="20">
        <f t="shared" si="88"/>
        <v>0</v>
      </c>
      <c r="DK88" s="20">
        <f t="shared" si="88"/>
        <v>0</v>
      </c>
      <c r="DL88" s="20">
        <f t="shared" si="88"/>
        <v>0</v>
      </c>
      <c r="DM88" s="20">
        <f t="shared" si="88"/>
        <v>0</v>
      </c>
      <c r="DN88" s="20">
        <f t="shared" si="88"/>
        <v>0</v>
      </c>
      <c r="DO88" s="20">
        <f t="shared" si="89"/>
        <v>0</v>
      </c>
      <c r="DP88" s="20">
        <f t="shared" si="89"/>
        <v>0</v>
      </c>
      <c r="DR88" s="25">
        <f t="shared" si="76"/>
        <v>250000000</v>
      </c>
      <c r="DS88" s="25">
        <f t="shared" si="41"/>
        <v>250000000</v>
      </c>
      <c r="DT88" s="25">
        <f t="shared" si="90"/>
        <v>250000000</v>
      </c>
    </row>
    <row r="89" spans="1:124" ht="31.5" customHeight="1" x14ac:dyDescent="0.3">
      <c r="A89" s="208"/>
      <c r="B89" s="217"/>
      <c r="C89" s="28" t="s">
        <v>256</v>
      </c>
      <c r="D89" s="17" t="s">
        <v>257</v>
      </c>
      <c r="E89" s="18">
        <v>520</v>
      </c>
      <c r="F89" s="19" t="s">
        <v>133</v>
      </c>
      <c r="G89" s="20">
        <f t="shared" si="73"/>
        <v>0</v>
      </c>
      <c r="H89" s="30"/>
      <c r="I89" s="20"/>
      <c r="J89" s="20"/>
      <c r="K89" s="30"/>
      <c r="L89" s="3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1" t="e">
        <f t="shared" si="74"/>
        <v>#DIV/0!</v>
      </c>
      <c r="AD89" s="20">
        <f t="shared" si="91"/>
        <v>0</v>
      </c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1" t="e">
        <f t="shared" si="14"/>
        <v>#DIV/0!</v>
      </c>
      <c r="BA89" s="20">
        <f t="shared" si="82"/>
        <v>0</v>
      </c>
      <c r="BB89" s="20">
        <f t="shared" si="83"/>
        <v>0</v>
      </c>
      <c r="BC89" s="20">
        <f t="shared" si="83"/>
        <v>0</v>
      </c>
      <c r="BD89" s="20">
        <f t="shared" si="83"/>
        <v>0</v>
      </c>
      <c r="BE89" s="20">
        <f t="shared" si="83"/>
        <v>0</v>
      </c>
      <c r="BF89" s="20">
        <f t="shared" si="83"/>
        <v>0</v>
      </c>
      <c r="BG89" s="20">
        <f t="shared" si="83"/>
        <v>0</v>
      </c>
      <c r="BH89" s="20">
        <f t="shared" si="83"/>
        <v>0</v>
      </c>
      <c r="BI89" s="20">
        <f t="shared" si="83"/>
        <v>0</v>
      </c>
      <c r="BJ89" s="20">
        <f t="shared" si="83"/>
        <v>0</v>
      </c>
      <c r="BK89" s="20">
        <f t="shared" si="83"/>
        <v>0</v>
      </c>
      <c r="BL89" s="20">
        <f t="shared" si="83"/>
        <v>0</v>
      </c>
      <c r="BM89" s="20">
        <f t="shared" si="83"/>
        <v>0</v>
      </c>
      <c r="BN89" s="20">
        <f t="shared" si="83"/>
        <v>0</v>
      </c>
      <c r="BO89" s="20">
        <f t="shared" si="83"/>
        <v>0</v>
      </c>
      <c r="BP89" s="20">
        <f t="shared" si="83"/>
        <v>0</v>
      </c>
      <c r="BQ89" s="20">
        <f t="shared" si="83"/>
        <v>0</v>
      </c>
      <c r="BR89" s="20">
        <f t="shared" si="84"/>
        <v>0</v>
      </c>
      <c r="BS89" s="20">
        <f t="shared" si="84"/>
        <v>0</v>
      </c>
      <c r="BT89" s="20">
        <f t="shared" si="84"/>
        <v>0</v>
      </c>
      <c r="BU89" s="20">
        <f t="shared" si="84"/>
        <v>0</v>
      </c>
      <c r="BV89" s="20">
        <f t="shared" si="84"/>
        <v>0</v>
      </c>
      <c r="BW89" s="21" t="e">
        <f t="shared" si="75"/>
        <v>#DIV/0!</v>
      </c>
      <c r="BX89" s="20">
        <f t="shared" si="85"/>
        <v>0</v>
      </c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1" t="e">
        <f t="shared" si="86"/>
        <v>#DIV/0!</v>
      </c>
      <c r="CU89" s="20">
        <f t="shared" si="49"/>
        <v>0</v>
      </c>
      <c r="CV89" s="20">
        <f t="shared" si="87"/>
        <v>0</v>
      </c>
      <c r="CW89" s="20">
        <f t="shared" si="87"/>
        <v>0</v>
      </c>
      <c r="CX89" s="20"/>
      <c r="CY89" s="20">
        <f t="shared" si="88"/>
        <v>0</v>
      </c>
      <c r="CZ89" s="20">
        <f t="shared" si="88"/>
        <v>0</v>
      </c>
      <c r="DA89" s="20">
        <f t="shared" si="88"/>
        <v>0</v>
      </c>
      <c r="DB89" s="20">
        <f t="shared" si="88"/>
        <v>0</v>
      </c>
      <c r="DC89" s="20">
        <f t="shared" si="88"/>
        <v>0</v>
      </c>
      <c r="DD89" s="20">
        <f t="shared" si="88"/>
        <v>0</v>
      </c>
      <c r="DE89" s="20">
        <f t="shared" si="88"/>
        <v>0</v>
      </c>
      <c r="DF89" s="20">
        <f t="shared" si="88"/>
        <v>0</v>
      </c>
      <c r="DG89" s="20">
        <f t="shared" si="88"/>
        <v>0</v>
      </c>
      <c r="DH89" s="20">
        <f t="shared" si="88"/>
        <v>0</v>
      </c>
      <c r="DI89" s="20">
        <f t="shared" si="88"/>
        <v>0</v>
      </c>
      <c r="DJ89" s="20">
        <f t="shared" si="88"/>
        <v>0</v>
      </c>
      <c r="DK89" s="20">
        <f t="shared" si="88"/>
        <v>0</v>
      </c>
      <c r="DL89" s="20">
        <f t="shared" si="88"/>
        <v>0</v>
      </c>
      <c r="DM89" s="20">
        <f t="shared" si="88"/>
        <v>0</v>
      </c>
      <c r="DN89" s="20">
        <f t="shared" si="88"/>
        <v>0</v>
      </c>
      <c r="DO89" s="20">
        <f t="shared" si="89"/>
        <v>0</v>
      </c>
      <c r="DP89" s="20">
        <f t="shared" si="89"/>
        <v>0</v>
      </c>
      <c r="DR89" s="25">
        <f t="shared" si="76"/>
        <v>0</v>
      </c>
      <c r="DS89" s="25">
        <f t="shared" si="41"/>
        <v>0</v>
      </c>
      <c r="DT89" s="25">
        <f t="shared" si="90"/>
        <v>0</v>
      </c>
    </row>
    <row r="90" spans="1:124" ht="72" customHeight="1" x14ac:dyDescent="0.3">
      <c r="A90" s="208"/>
      <c r="B90" s="217"/>
      <c r="C90" s="28" t="s">
        <v>258</v>
      </c>
      <c r="D90" s="17" t="s">
        <v>259</v>
      </c>
      <c r="E90" s="18">
        <v>520</v>
      </c>
      <c r="F90" s="19" t="s">
        <v>260</v>
      </c>
      <c r="G90" s="20">
        <f t="shared" si="73"/>
        <v>538900527</v>
      </c>
      <c r="H90" s="30"/>
      <c r="I90" s="30">
        <v>100000000</v>
      </c>
      <c r="J90" s="30"/>
      <c r="K90" s="30"/>
      <c r="L90" s="3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>
        <f>428900527</f>
        <v>428900527</v>
      </c>
      <c r="AC90" s="21">
        <f t="shared" si="74"/>
        <v>0.87140386114337576</v>
      </c>
      <c r="AD90" s="20">
        <f t="shared" si="91"/>
        <v>469600000</v>
      </c>
      <c r="AE90" s="20"/>
      <c r="AF90" s="20">
        <f>+'[1]ENERO 2019'!$K$1182</f>
        <v>100000000</v>
      </c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>
        <f>+'[1]ENERO 2019'!$Y$1182</f>
        <v>10000000</v>
      </c>
      <c r="AU90" s="20"/>
      <c r="AV90" s="20"/>
      <c r="AW90" s="20"/>
      <c r="AX90" s="20"/>
      <c r="AY90" s="20">
        <f>+'[1]ENERO 2019'!$AF$1182</f>
        <v>359600000</v>
      </c>
      <c r="AZ90" s="21">
        <f t="shared" si="14"/>
        <v>0.12859613885662424</v>
      </c>
      <c r="BA90" s="20">
        <f t="shared" si="82"/>
        <v>69300527</v>
      </c>
      <c r="BB90" s="20">
        <f t="shared" si="83"/>
        <v>0</v>
      </c>
      <c r="BC90" s="20">
        <f t="shared" si="83"/>
        <v>0</v>
      </c>
      <c r="BD90" s="20">
        <f t="shared" si="83"/>
        <v>0</v>
      </c>
      <c r="BE90" s="20">
        <f t="shared" si="83"/>
        <v>0</v>
      </c>
      <c r="BF90" s="20">
        <f t="shared" si="83"/>
        <v>0</v>
      </c>
      <c r="BG90" s="20">
        <f t="shared" si="83"/>
        <v>0</v>
      </c>
      <c r="BH90" s="20">
        <f t="shared" si="83"/>
        <v>0</v>
      </c>
      <c r="BI90" s="20">
        <f t="shared" si="83"/>
        <v>0</v>
      </c>
      <c r="BJ90" s="20">
        <f t="shared" si="83"/>
        <v>0</v>
      </c>
      <c r="BK90" s="20">
        <f t="shared" si="83"/>
        <v>0</v>
      </c>
      <c r="BL90" s="20">
        <f t="shared" si="83"/>
        <v>0</v>
      </c>
      <c r="BM90" s="20">
        <f t="shared" si="83"/>
        <v>0</v>
      </c>
      <c r="BN90" s="20">
        <f t="shared" si="83"/>
        <v>0</v>
      </c>
      <c r="BO90" s="20">
        <f t="shared" si="83"/>
        <v>0</v>
      </c>
      <c r="BP90" s="20">
        <f t="shared" si="83"/>
        <v>0</v>
      </c>
      <c r="BQ90" s="20">
        <f t="shared" si="83"/>
        <v>0</v>
      </c>
      <c r="BR90" s="20">
        <f t="shared" si="84"/>
        <v>0</v>
      </c>
      <c r="BS90" s="20">
        <f t="shared" si="84"/>
        <v>0</v>
      </c>
      <c r="BT90" s="20">
        <f t="shared" si="84"/>
        <v>0</v>
      </c>
      <c r="BU90" s="20">
        <f t="shared" si="84"/>
        <v>0</v>
      </c>
      <c r="BV90" s="20">
        <f t="shared" si="84"/>
        <v>69300527</v>
      </c>
      <c r="BW90" s="21">
        <f t="shared" si="75"/>
        <v>0.51272603784260173</v>
      </c>
      <c r="BX90" s="20">
        <f t="shared" si="85"/>
        <v>276308332</v>
      </c>
      <c r="BY90" s="20"/>
      <c r="BZ90" s="20">
        <f>+'[1]ENERO 2019'!$H$1212</f>
        <v>87859997</v>
      </c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>
        <f>+'[1]ENERO 2019'!$H$1224</f>
        <v>6860000</v>
      </c>
      <c r="CO90" s="20"/>
      <c r="CP90" s="20"/>
      <c r="CQ90" s="20"/>
      <c r="CR90" s="20"/>
      <c r="CS90" s="20">
        <f>'[1]ENERO 2019'!$H$1183+'[1]ENERO 2019'!$H$1190+'[1]ENERO 2019'!$H$1199+'[1]ENERO 2019'!$H$1209+'[1]ENERO 2019'!$H$1227</f>
        <v>181588335</v>
      </c>
      <c r="CT90" s="21">
        <f t="shared" si="86"/>
        <v>0.48727396215739827</v>
      </c>
      <c r="CU90" s="20">
        <f t="shared" si="49"/>
        <v>262592195</v>
      </c>
      <c r="CV90" s="20">
        <f t="shared" si="87"/>
        <v>0</v>
      </c>
      <c r="CW90" s="20">
        <f t="shared" si="87"/>
        <v>12140003</v>
      </c>
      <c r="CX90" s="20"/>
      <c r="CY90" s="20">
        <f t="shared" si="88"/>
        <v>0</v>
      </c>
      <c r="CZ90" s="20">
        <f t="shared" si="88"/>
        <v>0</v>
      </c>
      <c r="DA90" s="20">
        <f t="shared" si="88"/>
        <v>0</v>
      </c>
      <c r="DB90" s="20">
        <f t="shared" si="88"/>
        <v>0</v>
      </c>
      <c r="DC90" s="20">
        <f t="shared" si="88"/>
        <v>0</v>
      </c>
      <c r="DD90" s="20">
        <f t="shared" si="88"/>
        <v>0</v>
      </c>
      <c r="DE90" s="20">
        <f t="shared" si="88"/>
        <v>0</v>
      </c>
      <c r="DF90" s="20">
        <f t="shared" si="88"/>
        <v>0</v>
      </c>
      <c r="DG90" s="20">
        <f t="shared" si="88"/>
        <v>0</v>
      </c>
      <c r="DH90" s="20">
        <f t="shared" si="88"/>
        <v>0</v>
      </c>
      <c r="DI90" s="20">
        <f t="shared" si="88"/>
        <v>0</v>
      </c>
      <c r="DJ90" s="20">
        <f t="shared" si="88"/>
        <v>0</v>
      </c>
      <c r="DK90" s="20">
        <f t="shared" si="88"/>
        <v>3140000</v>
      </c>
      <c r="DL90" s="20">
        <f t="shared" si="88"/>
        <v>0</v>
      </c>
      <c r="DM90" s="20">
        <f t="shared" si="88"/>
        <v>0</v>
      </c>
      <c r="DN90" s="20">
        <f t="shared" si="88"/>
        <v>0</v>
      </c>
      <c r="DO90" s="20">
        <f t="shared" si="89"/>
        <v>0</v>
      </c>
      <c r="DP90" s="20">
        <f t="shared" si="89"/>
        <v>247312192</v>
      </c>
      <c r="DR90" s="25">
        <f t="shared" si="76"/>
        <v>538900527</v>
      </c>
      <c r="DS90" s="25">
        <f t="shared" si="41"/>
        <v>538900527</v>
      </c>
      <c r="DT90" s="25">
        <f t="shared" si="90"/>
        <v>538900527</v>
      </c>
    </row>
    <row r="91" spans="1:124" ht="31.5" customHeight="1" x14ac:dyDescent="0.3">
      <c r="A91" s="59"/>
      <c r="B91" s="217"/>
      <c r="C91" s="28" t="s">
        <v>261</v>
      </c>
      <c r="D91" s="27" t="s">
        <v>262</v>
      </c>
      <c r="E91" s="18">
        <v>520</v>
      </c>
      <c r="F91" s="19" t="s">
        <v>263</v>
      </c>
      <c r="G91" s="20">
        <f t="shared" si="73"/>
        <v>10000000</v>
      </c>
      <c r="H91" s="30"/>
      <c r="I91" s="30"/>
      <c r="J91" s="30"/>
      <c r="K91" s="30"/>
      <c r="L91" s="3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1">
        <f t="shared" si="74"/>
        <v>0</v>
      </c>
      <c r="AD91" s="20">
        <f t="shared" si="91"/>
        <v>0</v>
      </c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1">
        <f t="shared" si="14"/>
        <v>1</v>
      </c>
      <c r="BA91" s="20">
        <f t="shared" si="82"/>
        <v>10000000</v>
      </c>
      <c r="BB91" s="20">
        <f t="shared" si="83"/>
        <v>0</v>
      </c>
      <c r="BC91" s="20">
        <f t="shared" si="83"/>
        <v>0</v>
      </c>
      <c r="BD91" s="20">
        <f t="shared" si="83"/>
        <v>0</v>
      </c>
      <c r="BE91" s="20">
        <f t="shared" si="83"/>
        <v>0</v>
      </c>
      <c r="BF91" s="20">
        <f t="shared" si="83"/>
        <v>0</v>
      </c>
      <c r="BG91" s="20">
        <f t="shared" si="83"/>
        <v>0</v>
      </c>
      <c r="BH91" s="20">
        <f t="shared" si="83"/>
        <v>0</v>
      </c>
      <c r="BI91" s="20">
        <f t="shared" si="83"/>
        <v>0</v>
      </c>
      <c r="BJ91" s="20">
        <f t="shared" si="83"/>
        <v>0</v>
      </c>
      <c r="BK91" s="20">
        <f t="shared" si="83"/>
        <v>0</v>
      </c>
      <c r="BL91" s="20">
        <f t="shared" si="83"/>
        <v>0</v>
      </c>
      <c r="BM91" s="20">
        <f t="shared" si="83"/>
        <v>0</v>
      </c>
      <c r="BN91" s="20">
        <f t="shared" si="83"/>
        <v>0</v>
      </c>
      <c r="BO91" s="20">
        <f t="shared" si="83"/>
        <v>0</v>
      </c>
      <c r="BP91" s="20">
        <f t="shared" si="83"/>
        <v>0</v>
      </c>
      <c r="BQ91" s="20">
        <f t="shared" si="83"/>
        <v>10000000</v>
      </c>
      <c r="BR91" s="20">
        <f t="shared" si="84"/>
        <v>0</v>
      </c>
      <c r="BS91" s="20">
        <f t="shared" si="84"/>
        <v>0</v>
      </c>
      <c r="BT91" s="20">
        <f t="shared" si="84"/>
        <v>0</v>
      </c>
      <c r="BU91" s="20">
        <f t="shared" si="84"/>
        <v>0</v>
      </c>
      <c r="BV91" s="20">
        <f t="shared" si="84"/>
        <v>0</v>
      </c>
      <c r="BW91" s="21">
        <f t="shared" si="75"/>
        <v>0</v>
      </c>
      <c r="BX91" s="20">
        <f t="shared" si="85"/>
        <v>0</v>
      </c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1">
        <f t="shared" si="86"/>
        <v>1</v>
      </c>
      <c r="CU91" s="20">
        <f t="shared" si="49"/>
        <v>10000000</v>
      </c>
      <c r="CV91" s="20">
        <f t="shared" si="87"/>
        <v>0</v>
      </c>
      <c r="CW91" s="20">
        <f t="shared" si="87"/>
        <v>0</v>
      </c>
      <c r="CX91" s="20"/>
      <c r="CY91" s="20">
        <f t="shared" si="88"/>
        <v>0</v>
      </c>
      <c r="CZ91" s="20">
        <f t="shared" si="88"/>
        <v>0</v>
      </c>
      <c r="DA91" s="20">
        <f t="shared" si="88"/>
        <v>0</v>
      </c>
      <c r="DB91" s="20">
        <f t="shared" si="88"/>
        <v>0</v>
      </c>
      <c r="DC91" s="20">
        <f t="shared" si="88"/>
        <v>0</v>
      </c>
      <c r="DD91" s="20">
        <f t="shared" si="88"/>
        <v>0</v>
      </c>
      <c r="DE91" s="20">
        <f t="shared" si="88"/>
        <v>0</v>
      </c>
      <c r="DF91" s="20">
        <f t="shared" si="88"/>
        <v>0</v>
      </c>
      <c r="DG91" s="20">
        <f t="shared" si="88"/>
        <v>0</v>
      </c>
      <c r="DH91" s="20">
        <f t="shared" si="88"/>
        <v>0</v>
      </c>
      <c r="DI91" s="20">
        <f t="shared" si="88"/>
        <v>0</v>
      </c>
      <c r="DJ91" s="20">
        <f t="shared" si="88"/>
        <v>0</v>
      </c>
      <c r="DK91" s="20">
        <f t="shared" si="88"/>
        <v>10000000</v>
      </c>
      <c r="DL91" s="20">
        <f t="shared" si="88"/>
        <v>0</v>
      </c>
      <c r="DM91" s="20">
        <f t="shared" si="88"/>
        <v>0</v>
      </c>
      <c r="DN91" s="20">
        <f t="shared" si="88"/>
        <v>0</v>
      </c>
      <c r="DO91" s="20">
        <f t="shared" si="89"/>
        <v>0</v>
      </c>
      <c r="DP91" s="20">
        <f t="shared" si="89"/>
        <v>0</v>
      </c>
      <c r="DR91" s="25">
        <f t="shared" si="76"/>
        <v>10000000</v>
      </c>
      <c r="DS91" s="25">
        <f t="shared" si="41"/>
        <v>10000000</v>
      </c>
      <c r="DT91" s="25">
        <f t="shared" si="90"/>
        <v>10000000</v>
      </c>
    </row>
    <row r="92" spans="1:124" ht="31.5" customHeight="1" x14ac:dyDescent="0.3">
      <c r="A92" s="59"/>
      <c r="B92" s="217"/>
      <c r="C92" s="28" t="s">
        <v>264</v>
      </c>
      <c r="D92" s="27" t="s">
        <v>265</v>
      </c>
      <c r="E92" s="18">
        <v>520</v>
      </c>
      <c r="F92" s="19" t="s">
        <v>133</v>
      </c>
      <c r="G92" s="20">
        <f t="shared" si="73"/>
        <v>10000000</v>
      </c>
      <c r="H92" s="30"/>
      <c r="I92" s="30"/>
      <c r="J92" s="30"/>
      <c r="K92" s="30"/>
      <c r="L92" s="3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1">
        <f t="shared" si="74"/>
        <v>0</v>
      </c>
      <c r="AD92" s="20">
        <f t="shared" si="91"/>
        <v>0</v>
      </c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1">
        <f t="shared" si="14"/>
        <v>1</v>
      </c>
      <c r="BA92" s="20">
        <f t="shared" ref="BA92" si="92">SUM(BB92:BV92)</f>
        <v>10000000</v>
      </c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>
        <f t="shared" si="83"/>
        <v>10000000</v>
      </c>
      <c r="BR92" s="20"/>
      <c r="BS92" s="20"/>
      <c r="BT92" s="20"/>
      <c r="BU92" s="20"/>
      <c r="BV92" s="20"/>
      <c r="BW92" s="21">
        <f t="shared" si="75"/>
        <v>0</v>
      </c>
      <c r="BX92" s="20">
        <f t="shared" ref="BX92" si="93">SUM(BY92:CS92)</f>
        <v>0</v>
      </c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1">
        <f t="shared" si="86"/>
        <v>1</v>
      </c>
      <c r="CU92" s="20">
        <f t="shared" ref="CU92" si="94">SUM(CV92:DP92)</f>
        <v>10000000</v>
      </c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>
        <f t="shared" si="88"/>
        <v>10000000</v>
      </c>
      <c r="DL92" s="20"/>
      <c r="DM92" s="20"/>
      <c r="DN92" s="20"/>
      <c r="DO92" s="20"/>
      <c r="DP92" s="20"/>
      <c r="DR92" s="25">
        <f t="shared" si="76"/>
        <v>10000000</v>
      </c>
      <c r="DS92" s="25">
        <f t="shared" si="41"/>
        <v>10000000</v>
      </c>
      <c r="DT92" s="25">
        <f t="shared" si="90"/>
        <v>10000000</v>
      </c>
    </row>
    <row r="93" spans="1:124" ht="22.5" customHeight="1" x14ac:dyDescent="0.3">
      <c r="A93" s="215" t="s">
        <v>230</v>
      </c>
      <c r="B93" s="216" t="s">
        <v>266</v>
      </c>
      <c r="C93" s="28" t="s">
        <v>267</v>
      </c>
      <c r="D93" s="17" t="s">
        <v>268</v>
      </c>
      <c r="E93" s="18">
        <v>520</v>
      </c>
      <c r="F93" s="19" t="s">
        <v>133</v>
      </c>
      <c r="G93" s="20">
        <f t="shared" si="73"/>
        <v>25000000</v>
      </c>
      <c r="H93" s="30"/>
      <c r="I93" s="20">
        <v>25000000</v>
      </c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1">
        <f>+AD93/G93</f>
        <v>0.73722339999999997</v>
      </c>
      <c r="AD93" s="20">
        <f t="shared" si="91"/>
        <v>18430585</v>
      </c>
      <c r="AE93" s="20"/>
      <c r="AF93" s="20">
        <f>+'[1]ENERO 2019'!$K$1247</f>
        <v>18430585</v>
      </c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1">
        <f t="shared" si="14"/>
        <v>0.26277660000000003</v>
      </c>
      <c r="BA93" s="20">
        <f t="shared" si="82"/>
        <v>6569415</v>
      </c>
      <c r="BB93" s="20">
        <f t="shared" si="83"/>
        <v>0</v>
      </c>
      <c r="BC93" s="20">
        <f t="shared" si="83"/>
        <v>6569415</v>
      </c>
      <c r="BD93" s="20">
        <f t="shared" si="83"/>
        <v>0</v>
      </c>
      <c r="BE93" s="20">
        <f t="shared" si="83"/>
        <v>0</v>
      </c>
      <c r="BF93" s="20">
        <f t="shared" si="83"/>
        <v>0</v>
      </c>
      <c r="BG93" s="20">
        <f t="shared" si="83"/>
        <v>0</v>
      </c>
      <c r="BH93" s="20">
        <f t="shared" si="83"/>
        <v>0</v>
      </c>
      <c r="BI93" s="20">
        <f t="shared" si="83"/>
        <v>0</v>
      </c>
      <c r="BJ93" s="20">
        <f t="shared" si="83"/>
        <v>0</v>
      </c>
      <c r="BK93" s="20">
        <f t="shared" si="83"/>
        <v>0</v>
      </c>
      <c r="BL93" s="20">
        <f t="shared" si="83"/>
        <v>0</v>
      </c>
      <c r="BM93" s="20">
        <f t="shared" si="83"/>
        <v>0</v>
      </c>
      <c r="BN93" s="20">
        <f t="shared" si="83"/>
        <v>0</v>
      </c>
      <c r="BO93" s="20">
        <f t="shared" si="83"/>
        <v>0</v>
      </c>
      <c r="BP93" s="20">
        <f t="shared" si="83"/>
        <v>0</v>
      </c>
      <c r="BQ93" s="20">
        <f t="shared" si="83"/>
        <v>0</v>
      </c>
      <c r="BR93" s="20">
        <f t="shared" si="84"/>
        <v>0</v>
      </c>
      <c r="BS93" s="20">
        <f t="shared" si="84"/>
        <v>0</v>
      </c>
      <c r="BT93" s="20">
        <f t="shared" si="84"/>
        <v>0</v>
      </c>
      <c r="BU93" s="20">
        <f t="shared" si="84"/>
        <v>0</v>
      </c>
      <c r="BV93" s="20">
        <f t="shared" si="84"/>
        <v>0</v>
      </c>
      <c r="BW93" s="21">
        <f>+BX93/G93</f>
        <v>0.73506055999999997</v>
      </c>
      <c r="BX93" s="20">
        <f t="shared" si="85"/>
        <v>18376514</v>
      </c>
      <c r="BY93" s="20"/>
      <c r="BZ93" s="20">
        <f>+'[1]ENERO 2019'!$H$1245</f>
        <v>18376514</v>
      </c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1">
        <f t="shared" si="86"/>
        <v>0.26493944000000003</v>
      </c>
      <c r="CU93" s="20">
        <f t="shared" si="49"/>
        <v>6623486</v>
      </c>
      <c r="CV93" s="20">
        <f t="shared" si="87"/>
        <v>0</v>
      </c>
      <c r="CW93" s="20">
        <f t="shared" si="87"/>
        <v>6623486</v>
      </c>
      <c r="CX93" s="20"/>
      <c r="CY93" s="20">
        <f t="shared" si="88"/>
        <v>0</v>
      </c>
      <c r="CZ93" s="20">
        <f t="shared" si="88"/>
        <v>0</v>
      </c>
      <c r="DA93" s="20">
        <f t="shared" si="88"/>
        <v>0</v>
      </c>
      <c r="DB93" s="20">
        <f t="shared" si="88"/>
        <v>0</v>
      </c>
      <c r="DC93" s="20">
        <f t="shared" si="88"/>
        <v>0</v>
      </c>
      <c r="DD93" s="20">
        <f t="shared" si="88"/>
        <v>0</v>
      </c>
      <c r="DE93" s="20">
        <f t="shared" si="88"/>
        <v>0</v>
      </c>
      <c r="DF93" s="20">
        <f t="shared" si="88"/>
        <v>0</v>
      </c>
      <c r="DG93" s="20">
        <f t="shared" si="88"/>
        <v>0</v>
      </c>
      <c r="DH93" s="20">
        <f t="shared" si="88"/>
        <v>0</v>
      </c>
      <c r="DI93" s="20">
        <f t="shared" si="88"/>
        <v>0</v>
      </c>
      <c r="DJ93" s="20">
        <f t="shared" si="88"/>
        <v>0</v>
      </c>
      <c r="DK93" s="20">
        <f t="shared" si="88"/>
        <v>0</v>
      </c>
      <c r="DL93" s="20">
        <f t="shared" si="88"/>
        <v>0</v>
      </c>
      <c r="DM93" s="20">
        <f t="shared" si="88"/>
        <v>0</v>
      </c>
      <c r="DN93" s="20">
        <f t="shared" si="88"/>
        <v>0</v>
      </c>
      <c r="DO93" s="20">
        <f t="shared" si="89"/>
        <v>0</v>
      </c>
      <c r="DP93" s="20">
        <f t="shared" si="89"/>
        <v>0</v>
      </c>
      <c r="DR93" s="25">
        <f>+G93</f>
        <v>25000000</v>
      </c>
      <c r="DS93" s="25">
        <f t="shared" si="41"/>
        <v>25000000</v>
      </c>
      <c r="DT93" s="25">
        <f t="shared" si="90"/>
        <v>25000000</v>
      </c>
    </row>
    <row r="94" spans="1:124" ht="21.75" customHeight="1" x14ac:dyDescent="0.3">
      <c r="A94" s="208"/>
      <c r="B94" s="218"/>
      <c r="C94" s="28" t="s">
        <v>269</v>
      </c>
      <c r="D94" s="17" t="s">
        <v>270</v>
      </c>
      <c r="E94" s="18">
        <v>520</v>
      </c>
      <c r="F94" s="19" t="s">
        <v>133</v>
      </c>
      <c r="G94" s="20">
        <f t="shared" si="73"/>
        <v>40000000</v>
      </c>
      <c r="H94" s="30"/>
      <c r="I94" s="20">
        <v>40000000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42"/>
      <c r="X94" s="20"/>
      <c r="Y94" s="20"/>
      <c r="Z94" s="20"/>
      <c r="AA94" s="20"/>
      <c r="AB94" s="20"/>
      <c r="AC94" s="21">
        <f>+AD94/G94</f>
        <v>1</v>
      </c>
      <c r="AD94" s="20">
        <f t="shared" si="91"/>
        <v>40000000</v>
      </c>
      <c r="AE94" s="20"/>
      <c r="AF94" s="20">
        <f>+'[1]ENERO 2019'!$K$1255</f>
        <v>40000000</v>
      </c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1">
        <f t="shared" si="14"/>
        <v>0</v>
      </c>
      <c r="BA94" s="20">
        <f t="shared" si="82"/>
        <v>0</v>
      </c>
      <c r="BB94" s="20">
        <f t="shared" si="83"/>
        <v>0</v>
      </c>
      <c r="BC94" s="20">
        <f t="shared" si="83"/>
        <v>0</v>
      </c>
      <c r="BD94" s="20">
        <f t="shared" si="83"/>
        <v>0</v>
      </c>
      <c r="BE94" s="20">
        <f t="shared" si="83"/>
        <v>0</v>
      </c>
      <c r="BF94" s="20">
        <f t="shared" si="83"/>
        <v>0</v>
      </c>
      <c r="BG94" s="20">
        <f t="shared" si="83"/>
        <v>0</v>
      </c>
      <c r="BH94" s="20">
        <f t="shared" si="83"/>
        <v>0</v>
      </c>
      <c r="BI94" s="20">
        <f t="shared" si="83"/>
        <v>0</v>
      </c>
      <c r="BJ94" s="20">
        <f t="shared" si="83"/>
        <v>0</v>
      </c>
      <c r="BK94" s="20">
        <f t="shared" si="83"/>
        <v>0</v>
      </c>
      <c r="BL94" s="20">
        <f t="shared" si="83"/>
        <v>0</v>
      </c>
      <c r="BM94" s="20">
        <f t="shared" si="83"/>
        <v>0</v>
      </c>
      <c r="BN94" s="20">
        <f t="shared" si="83"/>
        <v>0</v>
      </c>
      <c r="BO94" s="20">
        <f t="shared" si="83"/>
        <v>0</v>
      </c>
      <c r="BP94" s="20">
        <f t="shared" si="83"/>
        <v>0</v>
      </c>
      <c r="BQ94" s="20">
        <f t="shared" si="83"/>
        <v>0</v>
      </c>
      <c r="BR94" s="20">
        <f t="shared" si="84"/>
        <v>0</v>
      </c>
      <c r="BS94" s="20">
        <f t="shared" si="84"/>
        <v>0</v>
      </c>
      <c r="BT94" s="20">
        <f t="shared" si="84"/>
        <v>0</v>
      </c>
      <c r="BU94" s="20">
        <f t="shared" si="84"/>
        <v>0</v>
      </c>
      <c r="BV94" s="20">
        <f t="shared" si="84"/>
        <v>0</v>
      </c>
      <c r="BW94" s="21">
        <f>+BX94/G94</f>
        <v>0.94791667499999999</v>
      </c>
      <c r="BX94" s="20">
        <f t="shared" si="85"/>
        <v>37916667</v>
      </c>
      <c r="BY94" s="20"/>
      <c r="BZ94" s="20">
        <f>+'[1]ENERO 2019'!$H$1253</f>
        <v>37916667</v>
      </c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1">
        <f t="shared" si="86"/>
        <v>5.2083325000000014E-2</v>
      </c>
      <c r="CU94" s="20">
        <f t="shared" si="49"/>
        <v>2083333</v>
      </c>
      <c r="CV94" s="20">
        <f t="shared" si="87"/>
        <v>0</v>
      </c>
      <c r="CW94" s="20">
        <f t="shared" si="87"/>
        <v>2083333</v>
      </c>
      <c r="CX94" s="20"/>
      <c r="CY94" s="20">
        <f t="shared" si="88"/>
        <v>0</v>
      </c>
      <c r="CZ94" s="20">
        <f t="shared" si="88"/>
        <v>0</v>
      </c>
      <c r="DA94" s="20">
        <f t="shared" si="88"/>
        <v>0</v>
      </c>
      <c r="DB94" s="20">
        <f t="shared" si="88"/>
        <v>0</v>
      </c>
      <c r="DC94" s="20">
        <f t="shared" si="88"/>
        <v>0</v>
      </c>
      <c r="DD94" s="20">
        <f t="shared" si="88"/>
        <v>0</v>
      </c>
      <c r="DE94" s="20">
        <f t="shared" si="88"/>
        <v>0</v>
      </c>
      <c r="DF94" s="20">
        <f t="shared" si="88"/>
        <v>0</v>
      </c>
      <c r="DG94" s="20">
        <f t="shared" si="88"/>
        <v>0</v>
      </c>
      <c r="DH94" s="20">
        <f t="shared" si="88"/>
        <v>0</v>
      </c>
      <c r="DI94" s="20">
        <f t="shared" si="88"/>
        <v>0</v>
      </c>
      <c r="DJ94" s="20">
        <f t="shared" si="88"/>
        <v>0</v>
      </c>
      <c r="DK94" s="20">
        <f t="shared" si="88"/>
        <v>0</v>
      </c>
      <c r="DL94" s="20">
        <f t="shared" si="88"/>
        <v>0</v>
      </c>
      <c r="DM94" s="20">
        <f t="shared" si="88"/>
        <v>0</v>
      </c>
      <c r="DN94" s="20">
        <f t="shared" si="88"/>
        <v>0</v>
      </c>
      <c r="DO94" s="20">
        <f t="shared" si="89"/>
        <v>0</v>
      </c>
      <c r="DP94" s="20">
        <f t="shared" si="89"/>
        <v>0</v>
      </c>
      <c r="DR94" s="25">
        <f>+G94</f>
        <v>40000000</v>
      </c>
      <c r="DS94" s="25">
        <f t="shared" si="41"/>
        <v>40000000</v>
      </c>
      <c r="DT94" s="25">
        <f t="shared" si="90"/>
        <v>40000000</v>
      </c>
    </row>
    <row r="95" spans="1:124" ht="32.25" customHeight="1" x14ac:dyDescent="0.3">
      <c r="A95" s="208"/>
      <c r="B95" s="60" t="s">
        <v>271</v>
      </c>
      <c r="C95" s="28" t="s">
        <v>272</v>
      </c>
      <c r="D95" s="17" t="s">
        <v>273</v>
      </c>
      <c r="E95" s="18">
        <v>520</v>
      </c>
      <c r="F95" s="19" t="s">
        <v>133</v>
      </c>
      <c r="G95" s="20">
        <f t="shared" si="73"/>
        <v>15000000</v>
      </c>
      <c r="H95" s="3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2">
        <v>15000000</v>
      </c>
      <c r="X95" s="20"/>
      <c r="Y95" s="20"/>
      <c r="Z95" s="20"/>
      <c r="AA95" s="20"/>
      <c r="AB95" s="20"/>
      <c r="AC95" s="21">
        <f t="shared" ref="AC95:AC112" si="95">+AD95/G95</f>
        <v>0</v>
      </c>
      <c r="AD95" s="20">
        <f t="shared" si="91"/>
        <v>0</v>
      </c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1">
        <f t="shared" si="14"/>
        <v>1</v>
      </c>
      <c r="BA95" s="20">
        <f t="shared" si="82"/>
        <v>15000000</v>
      </c>
      <c r="BB95" s="20">
        <f t="shared" si="83"/>
        <v>0</v>
      </c>
      <c r="BC95" s="20">
        <f t="shared" si="83"/>
        <v>0</v>
      </c>
      <c r="BD95" s="20">
        <f t="shared" si="83"/>
        <v>0</v>
      </c>
      <c r="BE95" s="20">
        <f t="shared" si="83"/>
        <v>0</v>
      </c>
      <c r="BF95" s="20">
        <f t="shared" si="83"/>
        <v>0</v>
      </c>
      <c r="BG95" s="20">
        <f t="shared" si="83"/>
        <v>0</v>
      </c>
      <c r="BH95" s="20">
        <f t="shared" si="83"/>
        <v>0</v>
      </c>
      <c r="BI95" s="20">
        <f t="shared" si="83"/>
        <v>0</v>
      </c>
      <c r="BJ95" s="20">
        <f t="shared" si="83"/>
        <v>0</v>
      </c>
      <c r="BK95" s="20">
        <f t="shared" si="83"/>
        <v>0</v>
      </c>
      <c r="BL95" s="20">
        <f t="shared" si="83"/>
        <v>0</v>
      </c>
      <c r="BM95" s="20">
        <f t="shared" si="83"/>
        <v>0</v>
      </c>
      <c r="BN95" s="20">
        <f t="shared" si="83"/>
        <v>0</v>
      </c>
      <c r="BO95" s="20">
        <f t="shared" si="83"/>
        <v>0</v>
      </c>
      <c r="BP95" s="20">
        <f t="shared" ref="BB95:BQ100" si="96">V95-AS95</f>
        <v>0</v>
      </c>
      <c r="BQ95" s="20">
        <f t="shared" si="96"/>
        <v>15000000</v>
      </c>
      <c r="BR95" s="20">
        <f t="shared" si="84"/>
        <v>0</v>
      </c>
      <c r="BS95" s="20">
        <f t="shared" si="84"/>
        <v>0</v>
      </c>
      <c r="BT95" s="20">
        <f t="shared" si="84"/>
        <v>0</v>
      </c>
      <c r="BU95" s="20">
        <f t="shared" si="84"/>
        <v>0</v>
      </c>
      <c r="BV95" s="20">
        <f t="shared" si="84"/>
        <v>0</v>
      </c>
      <c r="BW95" s="21">
        <f t="shared" ref="BW95:BW107" si="97">+BX95/G95</f>
        <v>0</v>
      </c>
      <c r="BX95" s="20">
        <f t="shared" si="85"/>
        <v>0</v>
      </c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1">
        <f t="shared" si="86"/>
        <v>1</v>
      </c>
      <c r="CU95" s="20">
        <f t="shared" si="49"/>
        <v>15000000</v>
      </c>
      <c r="CV95" s="20">
        <f t="shared" si="87"/>
        <v>0</v>
      </c>
      <c r="CW95" s="20">
        <f t="shared" si="87"/>
        <v>0</v>
      </c>
      <c r="CX95" s="20"/>
      <c r="CY95" s="20">
        <f t="shared" si="88"/>
        <v>0</v>
      </c>
      <c r="CZ95" s="20">
        <f t="shared" si="88"/>
        <v>0</v>
      </c>
      <c r="DA95" s="20">
        <f t="shared" si="88"/>
        <v>0</v>
      </c>
      <c r="DB95" s="20">
        <f t="shared" si="88"/>
        <v>0</v>
      </c>
      <c r="DC95" s="20">
        <f t="shared" si="88"/>
        <v>0</v>
      </c>
      <c r="DD95" s="20">
        <f t="shared" si="88"/>
        <v>0</v>
      </c>
      <c r="DE95" s="20">
        <f t="shared" si="88"/>
        <v>0</v>
      </c>
      <c r="DF95" s="20">
        <f t="shared" si="88"/>
        <v>0</v>
      </c>
      <c r="DG95" s="20">
        <f t="shared" si="88"/>
        <v>0</v>
      </c>
      <c r="DH95" s="20">
        <f t="shared" si="88"/>
        <v>0</v>
      </c>
      <c r="DI95" s="20">
        <f t="shared" si="88"/>
        <v>0</v>
      </c>
      <c r="DJ95" s="20">
        <f t="shared" si="88"/>
        <v>0</v>
      </c>
      <c r="DK95" s="20">
        <f t="shared" si="88"/>
        <v>15000000</v>
      </c>
      <c r="DL95" s="20">
        <f t="shared" si="88"/>
        <v>0</v>
      </c>
      <c r="DM95" s="20">
        <f t="shared" ref="CY95:DN100" si="98">Y95-CP95</f>
        <v>0</v>
      </c>
      <c r="DN95" s="20">
        <f t="shared" si="98"/>
        <v>0</v>
      </c>
      <c r="DO95" s="20">
        <f t="shared" si="89"/>
        <v>0</v>
      </c>
      <c r="DP95" s="20">
        <f t="shared" si="89"/>
        <v>0</v>
      </c>
      <c r="DR95" s="25">
        <f t="shared" ref="DR95:DR132" si="99">+G95</f>
        <v>15000000</v>
      </c>
      <c r="DS95" s="25">
        <f t="shared" si="41"/>
        <v>15000000</v>
      </c>
      <c r="DT95" s="25">
        <f t="shared" si="90"/>
        <v>15000000</v>
      </c>
    </row>
    <row r="96" spans="1:124" ht="24" customHeight="1" x14ac:dyDescent="0.3">
      <c r="A96" s="208"/>
      <c r="B96" s="61" t="s">
        <v>274</v>
      </c>
      <c r="C96" s="28" t="s">
        <v>275</v>
      </c>
      <c r="D96" s="60" t="s">
        <v>276</v>
      </c>
      <c r="E96" s="18">
        <v>520</v>
      </c>
      <c r="F96" s="62" t="s">
        <v>133</v>
      </c>
      <c r="G96" s="20">
        <f t="shared" si="73"/>
        <v>50000000</v>
      </c>
      <c r="H96" s="30"/>
      <c r="I96" s="20">
        <v>50000000</v>
      </c>
      <c r="J96" s="42"/>
      <c r="K96" s="63"/>
      <c r="L96" s="42"/>
      <c r="M96" s="30"/>
      <c r="N96" s="30"/>
      <c r="O96" s="30"/>
      <c r="P96" s="30"/>
      <c r="Q96" s="30"/>
      <c r="R96" s="24"/>
      <c r="S96" s="24"/>
      <c r="T96" s="24"/>
      <c r="U96" s="24"/>
      <c r="V96" s="30"/>
      <c r="W96" s="42"/>
      <c r="X96" s="20"/>
      <c r="Y96" s="20"/>
      <c r="Z96" s="30"/>
      <c r="AA96" s="30"/>
      <c r="AB96" s="64"/>
      <c r="AC96" s="21">
        <f t="shared" si="95"/>
        <v>0.48</v>
      </c>
      <c r="AD96" s="20">
        <f t="shared" si="91"/>
        <v>24000000</v>
      </c>
      <c r="AE96" s="20"/>
      <c r="AF96" s="20">
        <f>+'[1]ENERO 2019'!$K$1273</f>
        <v>24000000</v>
      </c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1">
        <f t="shared" si="14"/>
        <v>0.52</v>
      </c>
      <c r="BA96" s="20">
        <f t="shared" si="82"/>
        <v>26000000</v>
      </c>
      <c r="BB96" s="20">
        <f t="shared" si="96"/>
        <v>0</v>
      </c>
      <c r="BC96" s="20">
        <f t="shared" si="96"/>
        <v>26000000</v>
      </c>
      <c r="BD96" s="20">
        <f t="shared" si="96"/>
        <v>0</v>
      </c>
      <c r="BE96" s="20">
        <f t="shared" si="96"/>
        <v>0</v>
      </c>
      <c r="BF96" s="20">
        <f t="shared" si="96"/>
        <v>0</v>
      </c>
      <c r="BG96" s="20">
        <f t="shared" si="96"/>
        <v>0</v>
      </c>
      <c r="BH96" s="20">
        <f t="shared" si="96"/>
        <v>0</v>
      </c>
      <c r="BI96" s="20">
        <f t="shared" si="96"/>
        <v>0</v>
      </c>
      <c r="BJ96" s="20">
        <f t="shared" si="96"/>
        <v>0</v>
      </c>
      <c r="BK96" s="20">
        <f t="shared" si="96"/>
        <v>0</v>
      </c>
      <c r="BL96" s="20">
        <f t="shared" si="96"/>
        <v>0</v>
      </c>
      <c r="BM96" s="20">
        <f t="shared" si="96"/>
        <v>0</v>
      </c>
      <c r="BN96" s="20">
        <f t="shared" si="96"/>
        <v>0</v>
      </c>
      <c r="BO96" s="20">
        <f t="shared" si="96"/>
        <v>0</v>
      </c>
      <c r="BP96" s="20">
        <f t="shared" si="96"/>
        <v>0</v>
      </c>
      <c r="BQ96" s="20">
        <f t="shared" si="96"/>
        <v>0</v>
      </c>
      <c r="BR96" s="20">
        <f t="shared" si="84"/>
        <v>0</v>
      </c>
      <c r="BS96" s="20">
        <f t="shared" si="84"/>
        <v>0</v>
      </c>
      <c r="BT96" s="20">
        <f t="shared" si="84"/>
        <v>0</v>
      </c>
      <c r="BU96" s="20">
        <f t="shared" si="84"/>
        <v>0</v>
      </c>
      <c r="BV96" s="20">
        <f t="shared" si="84"/>
        <v>0</v>
      </c>
      <c r="BW96" s="21">
        <f t="shared" si="97"/>
        <v>0.48</v>
      </c>
      <c r="BX96" s="20">
        <f t="shared" si="85"/>
        <v>24000000</v>
      </c>
      <c r="BY96" s="20"/>
      <c r="BZ96" s="20">
        <f>+'[1]ENERO 2019'!$H$1271</f>
        <v>24000000</v>
      </c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1">
        <f t="shared" si="86"/>
        <v>0.52</v>
      </c>
      <c r="CU96" s="20">
        <f t="shared" si="49"/>
        <v>26000000</v>
      </c>
      <c r="CV96" s="20">
        <f t="shared" si="87"/>
        <v>0</v>
      </c>
      <c r="CW96" s="20">
        <f t="shared" si="87"/>
        <v>26000000</v>
      </c>
      <c r="CX96" s="20"/>
      <c r="CY96" s="20">
        <f t="shared" si="98"/>
        <v>0</v>
      </c>
      <c r="CZ96" s="20">
        <f t="shared" si="98"/>
        <v>0</v>
      </c>
      <c r="DA96" s="20">
        <f t="shared" si="98"/>
        <v>0</v>
      </c>
      <c r="DB96" s="20">
        <f t="shared" si="98"/>
        <v>0</v>
      </c>
      <c r="DC96" s="20">
        <f t="shared" si="98"/>
        <v>0</v>
      </c>
      <c r="DD96" s="20">
        <f t="shared" si="98"/>
        <v>0</v>
      </c>
      <c r="DE96" s="20">
        <f t="shared" si="98"/>
        <v>0</v>
      </c>
      <c r="DF96" s="20">
        <f t="shared" si="98"/>
        <v>0</v>
      </c>
      <c r="DG96" s="20">
        <f t="shared" si="98"/>
        <v>0</v>
      </c>
      <c r="DH96" s="20">
        <f t="shared" si="98"/>
        <v>0</v>
      </c>
      <c r="DI96" s="20">
        <f t="shared" si="98"/>
        <v>0</v>
      </c>
      <c r="DJ96" s="20">
        <f t="shared" si="98"/>
        <v>0</v>
      </c>
      <c r="DK96" s="20">
        <f t="shared" si="98"/>
        <v>0</v>
      </c>
      <c r="DL96" s="20">
        <f t="shared" si="98"/>
        <v>0</v>
      </c>
      <c r="DM96" s="20">
        <f t="shared" si="98"/>
        <v>0</v>
      </c>
      <c r="DN96" s="20">
        <f t="shared" si="98"/>
        <v>0</v>
      </c>
      <c r="DO96" s="20">
        <f t="shared" si="89"/>
        <v>0</v>
      </c>
      <c r="DP96" s="20">
        <f t="shared" si="89"/>
        <v>0</v>
      </c>
      <c r="DR96" s="25">
        <f t="shared" si="99"/>
        <v>50000000</v>
      </c>
      <c r="DS96" s="25">
        <f t="shared" si="41"/>
        <v>50000000</v>
      </c>
      <c r="DT96" s="25">
        <f t="shared" si="90"/>
        <v>50000000</v>
      </c>
    </row>
    <row r="97" spans="1:126" s="70" customFormat="1" ht="31.5" customHeight="1" x14ac:dyDescent="0.3">
      <c r="A97" s="208" t="s">
        <v>230</v>
      </c>
      <c r="B97" s="65" t="s">
        <v>277</v>
      </c>
      <c r="C97" s="66" t="s">
        <v>278</v>
      </c>
      <c r="D97" s="17" t="s">
        <v>279</v>
      </c>
      <c r="E97" s="67">
        <v>520</v>
      </c>
      <c r="F97" s="62" t="s">
        <v>133</v>
      </c>
      <c r="G97" s="20">
        <f t="shared" si="73"/>
        <v>5000000</v>
      </c>
      <c r="H97" s="24"/>
      <c r="I97" s="20"/>
      <c r="J97" s="20"/>
      <c r="K97" s="24"/>
      <c r="L97" s="68"/>
      <c r="M97" s="24"/>
      <c r="N97" s="24"/>
      <c r="O97" s="24"/>
      <c r="P97" s="24"/>
      <c r="Q97" s="24"/>
      <c r="R97" s="24"/>
      <c r="S97" s="24"/>
      <c r="T97" s="24"/>
      <c r="U97" s="24"/>
      <c r="V97" s="30"/>
      <c r="W97" s="42">
        <v>5000000</v>
      </c>
      <c r="X97" s="20"/>
      <c r="Y97" s="20"/>
      <c r="Z97" s="20"/>
      <c r="AA97" s="20"/>
      <c r="AB97" s="20"/>
      <c r="AC97" s="69">
        <f t="shared" si="95"/>
        <v>0</v>
      </c>
      <c r="AD97" s="20">
        <f t="shared" si="91"/>
        <v>0</v>
      </c>
      <c r="AE97" s="68"/>
      <c r="AF97" s="68"/>
      <c r="AG97" s="68"/>
      <c r="AH97" s="68"/>
      <c r="AI97" s="68"/>
      <c r="AJ97" s="20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9">
        <f t="shared" si="14"/>
        <v>1</v>
      </c>
      <c r="BA97" s="20">
        <f t="shared" si="82"/>
        <v>5000000</v>
      </c>
      <c r="BB97" s="20">
        <f t="shared" si="96"/>
        <v>0</v>
      </c>
      <c r="BC97" s="20">
        <f t="shared" si="96"/>
        <v>0</v>
      </c>
      <c r="BD97" s="20">
        <f t="shared" si="96"/>
        <v>0</v>
      </c>
      <c r="BE97" s="20">
        <f t="shared" si="96"/>
        <v>0</v>
      </c>
      <c r="BF97" s="20">
        <f t="shared" si="96"/>
        <v>0</v>
      </c>
      <c r="BG97" s="20">
        <f t="shared" si="96"/>
        <v>0</v>
      </c>
      <c r="BH97" s="20">
        <f t="shared" si="96"/>
        <v>0</v>
      </c>
      <c r="BI97" s="20">
        <f t="shared" si="96"/>
        <v>0</v>
      </c>
      <c r="BJ97" s="20">
        <f t="shared" si="96"/>
        <v>0</v>
      </c>
      <c r="BK97" s="20">
        <f t="shared" si="96"/>
        <v>0</v>
      </c>
      <c r="BL97" s="20">
        <f t="shared" si="96"/>
        <v>0</v>
      </c>
      <c r="BM97" s="20">
        <f t="shared" si="96"/>
        <v>0</v>
      </c>
      <c r="BN97" s="20">
        <f t="shared" si="96"/>
        <v>0</v>
      </c>
      <c r="BO97" s="20">
        <f t="shared" si="96"/>
        <v>0</v>
      </c>
      <c r="BP97" s="20">
        <f t="shared" si="96"/>
        <v>0</v>
      </c>
      <c r="BQ97" s="20">
        <f t="shared" si="96"/>
        <v>5000000</v>
      </c>
      <c r="BR97" s="20">
        <f t="shared" si="84"/>
        <v>0</v>
      </c>
      <c r="BS97" s="20">
        <f t="shared" si="84"/>
        <v>0</v>
      </c>
      <c r="BT97" s="20">
        <f t="shared" si="84"/>
        <v>0</v>
      </c>
      <c r="BU97" s="20">
        <f t="shared" si="84"/>
        <v>0</v>
      </c>
      <c r="BV97" s="20">
        <f t="shared" si="84"/>
        <v>0</v>
      </c>
      <c r="BW97" s="69">
        <f t="shared" si="97"/>
        <v>0</v>
      </c>
      <c r="BX97" s="20">
        <f t="shared" si="85"/>
        <v>0</v>
      </c>
      <c r="BY97" s="68"/>
      <c r="BZ97" s="68"/>
      <c r="CA97" s="68"/>
      <c r="CB97" s="68"/>
      <c r="CC97" s="68"/>
      <c r="CD97" s="68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8"/>
      <c r="CR97" s="68"/>
      <c r="CS97" s="68"/>
      <c r="CT97" s="69">
        <f t="shared" si="86"/>
        <v>1</v>
      </c>
      <c r="CU97" s="20">
        <f t="shared" si="49"/>
        <v>5000000</v>
      </c>
      <c r="CV97" s="20">
        <f t="shared" si="87"/>
        <v>0</v>
      </c>
      <c r="CW97" s="20">
        <f t="shared" si="87"/>
        <v>0</v>
      </c>
      <c r="CX97" s="20"/>
      <c r="CY97" s="20">
        <f t="shared" si="98"/>
        <v>0</v>
      </c>
      <c r="CZ97" s="20">
        <f t="shared" si="98"/>
        <v>0</v>
      </c>
      <c r="DA97" s="20">
        <f t="shared" si="98"/>
        <v>0</v>
      </c>
      <c r="DB97" s="20">
        <f t="shared" si="98"/>
        <v>0</v>
      </c>
      <c r="DC97" s="20">
        <f t="shared" si="98"/>
        <v>0</v>
      </c>
      <c r="DD97" s="20">
        <f t="shared" si="98"/>
        <v>0</v>
      </c>
      <c r="DE97" s="20">
        <f t="shared" si="98"/>
        <v>0</v>
      </c>
      <c r="DF97" s="20">
        <f t="shared" si="98"/>
        <v>0</v>
      </c>
      <c r="DG97" s="20">
        <f t="shared" si="98"/>
        <v>0</v>
      </c>
      <c r="DH97" s="20">
        <f t="shared" si="98"/>
        <v>0</v>
      </c>
      <c r="DI97" s="20">
        <f t="shared" si="98"/>
        <v>0</v>
      </c>
      <c r="DJ97" s="20">
        <f t="shared" si="98"/>
        <v>0</v>
      </c>
      <c r="DK97" s="20">
        <f t="shared" si="98"/>
        <v>5000000</v>
      </c>
      <c r="DL97" s="20">
        <f t="shared" si="98"/>
        <v>0</v>
      </c>
      <c r="DM97" s="20">
        <f t="shared" si="98"/>
        <v>0</v>
      </c>
      <c r="DN97" s="20">
        <f>Z97-CQ97</f>
        <v>0</v>
      </c>
      <c r="DO97" s="20">
        <f t="shared" si="89"/>
        <v>0</v>
      </c>
      <c r="DP97" s="20">
        <f t="shared" si="89"/>
        <v>0</v>
      </c>
      <c r="DR97" s="25">
        <f t="shared" si="99"/>
        <v>5000000</v>
      </c>
      <c r="DS97" s="25">
        <f t="shared" si="41"/>
        <v>5000000</v>
      </c>
      <c r="DT97" s="25">
        <f t="shared" si="90"/>
        <v>5000000</v>
      </c>
    </row>
    <row r="98" spans="1:126" s="70" customFormat="1" ht="35.25" customHeight="1" x14ac:dyDescent="0.3">
      <c r="A98" s="208"/>
      <c r="B98" s="65"/>
      <c r="C98" s="66" t="s">
        <v>280</v>
      </c>
      <c r="D98" s="17" t="s">
        <v>281</v>
      </c>
      <c r="E98" s="67">
        <v>520</v>
      </c>
      <c r="F98" s="62" t="s">
        <v>133</v>
      </c>
      <c r="G98" s="20">
        <f t="shared" si="73"/>
        <v>10000000</v>
      </c>
      <c r="H98" s="24"/>
      <c r="I98" s="20"/>
      <c r="J98" s="42"/>
      <c r="K98" s="71"/>
      <c r="L98" s="72"/>
      <c r="M98" s="24"/>
      <c r="N98" s="24"/>
      <c r="O98" s="24"/>
      <c r="P98" s="24"/>
      <c r="Q98" s="24"/>
      <c r="R98" s="24"/>
      <c r="S98" s="24"/>
      <c r="T98" s="24"/>
      <c r="U98" s="24"/>
      <c r="V98" s="30"/>
      <c r="W98" s="42">
        <v>10000000</v>
      </c>
      <c r="X98" s="20"/>
      <c r="Y98" s="20"/>
      <c r="Z98" s="20"/>
      <c r="AA98" s="20"/>
      <c r="AB98" s="20"/>
      <c r="AC98" s="69">
        <f t="shared" si="95"/>
        <v>0</v>
      </c>
      <c r="AD98" s="20">
        <f t="shared" si="91"/>
        <v>0</v>
      </c>
      <c r="AE98" s="68"/>
      <c r="AF98" s="68"/>
      <c r="AG98" s="68"/>
      <c r="AH98" s="68"/>
      <c r="AI98" s="68"/>
      <c r="AJ98" s="20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9">
        <f t="shared" ref="AZ98:AZ135" si="100">1-AC98</f>
        <v>1</v>
      </c>
      <c r="BA98" s="20">
        <f t="shared" si="82"/>
        <v>10000000</v>
      </c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>
        <f t="shared" si="96"/>
        <v>10000000</v>
      </c>
      <c r="BR98" s="20"/>
      <c r="BS98" s="20"/>
      <c r="BT98" s="20"/>
      <c r="BU98" s="20"/>
      <c r="BV98" s="20"/>
      <c r="BW98" s="69">
        <f t="shared" si="97"/>
        <v>0</v>
      </c>
      <c r="BX98" s="20">
        <f t="shared" si="85"/>
        <v>0</v>
      </c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9">
        <f t="shared" si="86"/>
        <v>1</v>
      </c>
      <c r="CU98" s="20">
        <f t="shared" si="49"/>
        <v>10000000</v>
      </c>
      <c r="CV98" s="20">
        <f t="shared" si="87"/>
        <v>0</v>
      </c>
      <c r="CW98" s="20">
        <f t="shared" si="87"/>
        <v>0</v>
      </c>
      <c r="CX98" s="20"/>
      <c r="CY98" s="20">
        <f t="shared" si="98"/>
        <v>0</v>
      </c>
      <c r="CZ98" s="20">
        <f t="shared" si="98"/>
        <v>0</v>
      </c>
      <c r="DA98" s="20">
        <f t="shared" si="98"/>
        <v>0</v>
      </c>
      <c r="DB98" s="20">
        <f t="shared" si="98"/>
        <v>0</v>
      </c>
      <c r="DC98" s="20">
        <f t="shared" si="98"/>
        <v>0</v>
      </c>
      <c r="DD98" s="20">
        <f t="shared" si="98"/>
        <v>0</v>
      </c>
      <c r="DE98" s="20">
        <f t="shared" si="98"/>
        <v>0</v>
      </c>
      <c r="DF98" s="20">
        <f t="shared" si="98"/>
        <v>0</v>
      </c>
      <c r="DG98" s="20">
        <f t="shared" si="98"/>
        <v>0</v>
      </c>
      <c r="DH98" s="20">
        <f t="shared" si="98"/>
        <v>0</v>
      </c>
      <c r="DI98" s="20">
        <f t="shared" si="98"/>
        <v>0</v>
      </c>
      <c r="DJ98" s="20">
        <f t="shared" si="98"/>
        <v>0</v>
      </c>
      <c r="DK98" s="20">
        <f t="shared" si="98"/>
        <v>10000000</v>
      </c>
      <c r="DL98" s="20">
        <f t="shared" si="98"/>
        <v>0</v>
      </c>
      <c r="DM98" s="20">
        <f t="shared" si="98"/>
        <v>0</v>
      </c>
      <c r="DN98" s="20">
        <f>Z98-CQ98</f>
        <v>0</v>
      </c>
      <c r="DO98" s="20">
        <f t="shared" si="89"/>
        <v>0</v>
      </c>
      <c r="DP98" s="20">
        <f t="shared" si="89"/>
        <v>0</v>
      </c>
      <c r="DR98" s="25">
        <f t="shared" si="99"/>
        <v>10000000</v>
      </c>
      <c r="DS98" s="25">
        <f t="shared" si="41"/>
        <v>10000000</v>
      </c>
      <c r="DT98" s="25">
        <f t="shared" si="90"/>
        <v>10000000</v>
      </c>
    </row>
    <row r="99" spans="1:126" ht="29.25" customHeight="1" x14ac:dyDescent="0.3">
      <c r="A99" s="208"/>
      <c r="B99" s="204" t="s">
        <v>118</v>
      </c>
      <c r="C99" s="28" t="s">
        <v>282</v>
      </c>
      <c r="D99" s="17" t="s">
        <v>283</v>
      </c>
      <c r="E99" s="18">
        <v>520</v>
      </c>
      <c r="F99" s="62" t="s">
        <v>284</v>
      </c>
      <c r="G99" s="20">
        <f t="shared" si="73"/>
        <v>208000000</v>
      </c>
      <c r="H99" s="30"/>
      <c r="I99" s="20">
        <v>200000000</v>
      </c>
      <c r="J99" s="42"/>
      <c r="K99" s="42"/>
      <c r="L99" s="72"/>
      <c r="M99" s="30"/>
      <c r="N99" s="30"/>
      <c r="O99" s="30"/>
      <c r="P99" s="30"/>
      <c r="Q99" s="30"/>
      <c r="R99" s="24"/>
      <c r="S99" s="24"/>
      <c r="T99" s="24"/>
      <c r="U99" s="24"/>
      <c r="V99" s="30"/>
      <c r="W99" s="42"/>
      <c r="X99" s="20"/>
      <c r="Y99" s="20"/>
      <c r="Z99" s="20"/>
      <c r="AA99" s="20"/>
      <c r="AB99" s="20">
        <v>8000000</v>
      </c>
      <c r="AC99" s="21">
        <f t="shared" si="95"/>
        <v>0.74519230769230771</v>
      </c>
      <c r="AD99" s="20">
        <f t="shared" si="91"/>
        <v>155000000</v>
      </c>
      <c r="AE99" s="20"/>
      <c r="AF99" s="20">
        <f>+'[1]ENERO 2019'!$K$1296</f>
        <v>150000000</v>
      </c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>
        <f>+'[1]ENERO 2019'!$AF$1296</f>
        <v>5000000</v>
      </c>
      <c r="AZ99" s="21">
        <f t="shared" si="100"/>
        <v>0.25480769230769229</v>
      </c>
      <c r="BA99" s="20">
        <f t="shared" si="82"/>
        <v>53000000</v>
      </c>
      <c r="BB99" s="20">
        <f t="shared" ref="BB99:BK100" si="101">H99-AE99</f>
        <v>0</v>
      </c>
      <c r="BC99" s="20">
        <f t="shared" si="101"/>
        <v>50000000</v>
      </c>
      <c r="BD99" s="20">
        <f t="shared" si="101"/>
        <v>0</v>
      </c>
      <c r="BE99" s="20">
        <f t="shared" si="101"/>
        <v>0</v>
      </c>
      <c r="BF99" s="20">
        <f t="shared" si="101"/>
        <v>0</v>
      </c>
      <c r="BG99" s="20">
        <f t="shared" si="101"/>
        <v>0</v>
      </c>
      <c r="BH99" s="20">
        <f t="shared" si="101"/>
        <v>0</v>
      </c>
      <c r="BI99" s="20">
        <f t="shared" si="101"/>
        <v>0</v>
      </c>
      <c r="BJ99" s="20">
        <f t="shared" si="101"/>
        <v>0</v>
      </c>
      <c r="BK99" s="20">
        <f t="shared" si="101"/>
        <v>0</v>
      </c>
      <c r="BL99" s="20">
        <f t="shared" si="96"/>
        <v>0</v>
      </c>
      <c r="BM99" s="20">
        <f t="shared" si="96"/>
        <v>0</v>
      </c>
      <c r="BN99" s="20">
        <f t="shared" si="96"/>
        <v>0</v>
      </c>
      <c r="BO99" s="20">
        <f t="shared" si="96"/>
        <v>0</v>
      </c>
      <c r="BP99" s="20">
        <f t="shared" si="96"/>
        <v>0</v>
      </c>
      <c r="BQ99" s="20">
        <f t="shared" si="96"/>
        <v>0</v>
      </c>
      <c r="BR99" s="20">
        <f t="shared" si="84"/>
        <v>0</v>
      </c>
      <c r="BS99" s="20">
        <f t="shared" si="84"/>
        <v>0</v>
      </c>
      <c r="BT99" s="20">
        <f t="shared" si="84"/>
        <v>0</v>
      </c>
      <c r="BU99" s="20">
        <f t="shared" si="84"/>
        <v>0</v>
      </c>
      <c r="BV99" s="20">
        <f t="shared" si="84"/>
        <v>3000000</v>
      </c>
      <c r="BW99" s="21">
        <f t="shared" si="97"/>
        <v>0.71537683653846151</v>
      </c>
      <c r="BX99" s="20">
        <f t="shared" si="85"/>
        <v>148798382</v>
      </c>
      <c r="BY99" s="20"/>
      <c r="BZ99" s="20">
        <f>+'[1]ENERO 2019'!$H$1297</f>
        <v>148798382</v>
      </c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69">
        <f t="shared" si="86"/>
        <v>0.28462316346153849</v>
      </c>
      <c r="CU99" s="20">
        <f t="shared" si="49"/>
        <v>59201618</v>
      </c>
      <c r="CV99" s="20">
        <f t="shared" si="87"/>
        <v>0</v>
      </c>
      <c r="CW99" s="20">
        <f t="shared" si="87"/>
        <v>51201618</v>
      </c>
      <c r="CX99" s="20"/>
      <c r="CY99" s="20">
        <f t="shared" si="98"/>
        <v>0</v>
      </c>
      <c r="CZ99" s="20">
        <f t="shared" si="98"/>
        <v>0</v>
      </c>
      <c r="DA99" s="20">
        <f t="shared" si="98"/>
        <v>0</v>
      </c>
      <c r="DB99" s="20">
        <f t="shared" si="98"/>
        <v>0</v>
      </c>
      <c r="DC99" s="20">
        <f t="shared" si="98"/>
        <v>0</v>
      </c>
      <c r="DD99" s="20">
        <f t="shared" si="98"/>
        <v>0</v>
      </c>
      <c r="DE99" s="20">
        <f t="shared" si="98"/>
        <v>0</v>
      </c>
      <c r="DF99" s="20">
        <f t="shared" si="98"/>
        <v>0</v>
      </c>
      <c r="DG99" s="20">
        <f t="shared" si="98"/>
        <v>0</v>
      </c>
      <c r="DH99" s="20">
        <f t="shared" si="98"/>
        <v>0</v>
      </c>
      <c r="DI99" s="20">
        <f t="shared" si="98"/>
        <v>0</v>
      </c>
      <c r="DJ99" s="20">
        <f t="shared" si="98"/>
        <v>0</v>
      </c>
      <c r="DK99" s="20">
        <f t="shared" si="98"/>
        <v>0</v>
      </c>
      <c r="DL99" s="20">
        <f t="shared" si="98"/>
        <v>0</v>
      </c>
      <c r="DM99" s="20">
        <f t="shared" si="98"/>
        <v>0</v>
      </c>
      <c r="DN99" s="20">
        <f>Z99-CQ99</f>
        <v>0</v>
      </c>
      <c r="DO99" s="20">
        <f t="shared" si="89"/>
        <v>0</v>
      </c>
      <c r="DP99" s="20">
        <f t="shared" si="89"/>
        <v>8000000</v>
      </c>
      <c r="DR99" s="25">
        <f t="shared" si="99"/>
        <v>208000000</v>
      </c>
      <c r="DS99" s="25">
        <f t="shared" si="41"/>
        <v>208000000</v>
      </c>
      <c r="DT99" s="25">
        <f t="shared" si="90"/>
        <v>208000000</v>
      </c>
      <c r="DU99" s="32"/>
    </row>
    <row r="100" spans="1:126" ht="59.25" customHeight="1" x14ac:dyDescent="0.3">
      <c r="A100" s="208"/>
      <c r="B100" s="205"/>
      <c r="C100" s="28" t="s">
        <v>285</v>
      </c>
      <c r="D100" s="17" t="s">
        <v>286</v>
      </c>
      <c r="E100" s="18">
        <v>520</v>
      </c>
      <c r="F100" s="19" t="s">
        <v>287</v>
      </c>
      <c r="G100" s="20">
        <f t="shared" si="73"/>
        <v>54811394</v>
      </c>
      <c r="H100" s="30"/>
      <c r="I100" s="20"/>
      <c r="J100" s="42"/>
      <c r="K100" s="63"/>
      <c r="L100" s="72"/>
      <c r="M100" s="30"/>
      <c r="N100" s="30"/>
      <c r="O100" s="30"/>
      <c r="P100" s="30"/>
      <c r="Q100" s="30"/>
      <c r="R100" s="24"/>
      <c r="S100" s="24"/>
      <c r="T100" s="24"/>
      <c r="U100" s="24"/>
      <c r="V100" s="30"/>
      <c r="W100" s="42"/>
      <c r="X100" s="20"/>
      <c r="Y100" s="20"/>
      <c r="Z100" s="20"/>
      <c r="AA100" s="20"/>
      <c r="AB100" s="20">
        <f>54811394</f>
        <v>54811394</v>
      </c>
      <c r="AC100" s="21">
        <f t="shared" si="95"/>
        <v>0.62030898174200788</v>
      </c>
      <c r="AD100" s="20">
        <f t="shared" si="91"/>
        <v>34000000</v>
      </c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>
        <f>+'[1]ENERO 2019'!$AF$1319</f>
        <v>34000000</v>
      </c>
      <c r="AZ100" s="21">
        <f t="shared" si="100"/>
        <v>0.37969101825799212</v>
      </c>
      <c r="BA100" s="20">
        <f t="shared" si="82"/>
        <v>20811394</v>
      </c>
      <c r="BB100" s="20">
        <f t="shared" si="101"/>
        <v>0</v>
      </c>
      <c r="BC100" s="20">
        <f t="shared" si="101"/>
        <v>0</v>
      </c>
      <c r="BD100" s="20">
        <f t="shared" si="101"/>
        <v>0</v>
      </c>
      <c r="BE100" s="20">
        <f t="shared" si="101"/>
        <v>0</v>
      </c>
      <c r="BF100" s="20">
        <f t="shared" si="101"/>
        <v>0</v>
      </c>
      <c r="BG100" s="20">
        <f t="shared" si="101"/>
        <v>0</v>
      </c>
      <c r="BH100" s="20">
        <f t="shared" si="101"/>
        <v>0</v>
      </c>
      <c r="BI100" s="20">
        <f t="shared" si="101"/>
        <v>0</v>
      </c>
      <c r="BJ100" s="20">
        <f t="shared" si="101"/>
        <v>0</v>
      </c>
      <c r="BK100" s="20">
        <f t="shared" si="101"/>
        <v>0</v>
      </c>
      <c r="BL100" s="20">
        <f t="shared" si="96"/>
        <v>0</v>
      </c>
      <c r="BM100" s="20">
        <f t="shared" si="96"/>
        <v>0</v>
      </c>
      <c r="BN100" s="20">
        <f t="shared" si="96"/>
        <v>0</v>
      </c>
      <c r="BO100" s="20">
        <f t="shared" si="96"/>
        <v>0</v>
      </c>
      <c r="BP100" s="20">
        <f t="shared" si="96"/>
        <v>0</v>
      </c>
      <c r="BQ100" s="20">
        <f t="shared" si="96"/>
        <v>0</v>
      </c>
      <c r="BR100" s="20">
        <f t="shared" si="84"/>
        <v>0</v>
      </c>
      <c r="BS100" s="20">
        <f t="shared" si="84"/>
        <v>0</v>
      </c>
      <c r="BT100" s="20">
        <f t="shared" si="84"/>
        <v>0</v>
      </c>
      <c r="BU100" s="20">
        <f t="shared" si="84"/>
        <v>0</v>
      </c>
      <c r="BV100" s="20">
        <f t="shared" si="84"/>
        <v>20811394</v>
      </c>
      <c r="BW100" s="21">
        <f t="shared" si="97"/>
        <v>0.30299052419648365</v>
      </c>
      <c r="BX100" s="20">
        <f t="shared" si="85"/>
        <v>16607333</v>
      </c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>
        <f>+'[1]ENERO 2019'!$H$1317</f>
        <v>16607333</v>
      </c>
      <c r="CT100" s="69">
        <f t="shared" si="86"/>
        <v>0.69700947580351635</v>
      </c>
      <c r="CU100" s="20">
        <f t="shared" si="49"/>
        <v>38204061</v>
      </c>
      <c r="CV100" s="20">
        <f t="shared" si="87"/>
        <v>0</v>
      </c>
      <c r="CW100" s="20">
        <f t="shared" si="87"/>
        <v>0</v>
      </c>
      <c r="CX100" s="20"/>
      <c r="CY100" s="20">
        <f t="shared" si="98"/>
        <v>0</v>
      </c>
      <c r="CZ100" s="20">
        <f t="shared" si="98"/>
        <v>0</v>
      </c>
      <c r="DA100" s="20">
        <f t="shared" si="98"/>
        <v>0</v>
      </c>
      <c r="DB100" s="20">
        <f t="shared" si="98"/>
        <v>0</v>
      </c>
      <c r="DC100" s="20">
        <f t="shared" si="98"/>
        <v>0</v>
      </c>
      <c r="DD100" s="20">
        <f t="shared" si="98"/>
        <v>0</v>
      </c>
      <c r="DE100" s="20">
        <f t="shared" si="98"/>
        <v>0</v>
      </c>
      <c r="DF100" s="20">
        <f t="shared" si="98"/>
        <v>0</v>
      </c>
      <c r="DG100" s="20">
        <f t="shared" si="98"/>
        <v>0</v>
      </c>
      <c r="DH100" s="20">
        <f t="shared" si="98"/>
        <v>0</v>
      </c>
      <c r="DI100" s="20">
        <f t="shared" si="98"/>
        <v>0</v>
      </c>
      <c r="DJ100" s="20">
        <f t="shared" si="98"/>
        <v>0</v>
      </c>
      <c r="DK100" s="20">
        <f t="shared" si="98"/>
        <v>0</v>
      </c>
      <c r="DL100" s="20">
        <f t="shared" si="98"/>
        <v>0</v>
      </c>
      <c r="DM100" s="20">
        <f t="shared" si="98"/>
        <v>0</v>
      </c>
      <c r="DN100" s="20">
        <f>Z100-CQ100</f>
        <v>0</v>
      </c>
      <c r="DO100" s="20">
        <f t="shared" si="89"/>
        <v>0</v>
      </c>
      <c r="DP100" s="20">
        <f t="shared" si="89"/>
        <v>38204061</v>
      </c>
      <c r="DR100" s="25">
        <f t="shared" si="99"/>
        <v>54811394</v>
      </c>
      <c r="DS100" s="25">
        <f t="shared" si="41"/>
        <v>54811394</v>
      </c>
      <c r="DT100" s="25">
        <f t="shared" si="90"/>
        <v>54811394</v>
      </c>
    </row>
    <row r="101" spans="1:126" s="39" customFormat="1" ht="20.25" customHeight="1" thickBot="1" x14ac:dyDescent="0.35">
      <c r="A101" s="73"/>
      <c r="B101" s="209" t="s">
        <v>288</v>
      </c>
      <c r="C101" s="210"/>
      <c r="D101" s="210"/>
      <c r="E101" s="210"/>
      <c r="F101" s="211"/>
      <c r="G101" s="51">
        <f t="shared" ref="G101:AB101" si="102">SUM(G79:G100)</f>
        <v>3766205842</v>
      </c>
      <c r="H101" s="51">
        <f t="shared" si="102"/>
        <v>0</v>
      </c>
      <c r="I101" s="51">
        <f t="shared" si="102"/>
        <v>835000000</v>
      </c>
      <c r="J101" s="51">
        <f t="shared" si="102"/>
        <v>0</v>
      </c>
      <c r="K101" s="51">
        <f t="shared" si="102"/>
        <v>0</v>
      </c>
      <c r="L101" s="51">
        <f t="shared" si="102"/>
        <v>0</v>
      </c>
      <c r="M101" s="51">
        <f t="shared" si="102"/>
        <v>0</v>
      </c>
      <c r="N101" s="51">
        <f t="shared" si="102"/>
        <v>0</v>
      </c>
      <c r="O101" s="51">
        <f t="shared" si="102"/>
        <v>0</v>
      </c>
      <c r="P101" s="51">
        <f t="shared" si="102"/>
        <v>0</v>
      </c>
      <c r="Q101" s="51">
        <f t="shared" si="102"/>
        <v>0</v>
      </c>
      <c r="R101" s="51">
        <f t="shared" si="102"/>
        <v>0</v>
      </c>
      <c r="S101" s="51">
        <f t="shared" si="102"/>
        <v>0</v>
      </c>
      <c r="T101" s="51">
        <f t="shared" si="102"/>
        <v>0</v>
      </c>
      <c r="U101" s="51">
        <f t="shared" si="102"/>
        <v>0</v>
      </c>
      <c r="V101" s="51">
        <f t="shared" si="102"/>
        <v>2000000000</v>
      </c>
      <c r="W101" s="51">
        <f t="shared" si="102"/>
        <v>312000000</v>
      </c>
      <c r="X101" s="51">
        <f t="shared" si="102"/>
        <v>0</v>
      </c>
      <c r="Y101" s="51">
        <f t="shared" si="102"/>
        <v>0</v>
      </c>
      <c r="Z101" s="51">
        <f t="shared" si="102"/>
        <v>0</v>
      </c>
      <c r="AA101" s="51">
        <f t="shared" si="102"/>
        <v>0</v>
      </c>
      <c r="AB101" s="51">
        <f t="shared" si="102"/>
        <v>619205842</v>
      </c>
      <c r="AC101" s="37">
        <f t="shared" si="95"/>
        <v>0.22748519728943695</v>
      </c>
      <c r="AD101" s="51">
        <f t="shared" ref="AD101:AY101" si="103">SUM(AD79:AD100)</f>
        <v>856756079</v>
      </c>
      <c r="AE101" s="51">
        <f t="shared" si="103"/>
        <v>0</v>
      </c>
      <c r="AF101" s="51">
        <f t="shared" si="103"/>
        <v>343430585</v>
      </c>
      <c r="AG101" s="51">
        <f t="shared" si="103"/>
        <v>0</v>
      </c>
      <c r="AH101" s="51">
        <f t="shared" si="103"/>
        <v>0</v>
      </c>
      <c r="AI101" s="51">
        <f t="shared" si="103"/>
        <v>0</v>
      </c>
      <c r="AJ101" s="51">
        <f t="shared" si="103"/>
        <v>0</v>
      </c>
      <c r="AK101" s="51">
        <f t="shared" si="103"/>
        <v>0</v>
      </c>
      <c r="AL101" s="51">
        <f t="shared" si="103"/>
        <v>0</v>
      </c>
      <c r="AM101" s="51">
        <f t="shared" si="103"/>
        <v>0</v>
      </c>
      <c r="AN101" s="51">
        <f t="shared" si="103"/>
        <v>0</v>
      </c>
      <c r="AO101" s="51">
        <f t="shared" si="103"/>
        <v>0</v>
      </c>
      <c r="AP101" s="51">
        <f t="shared" si="103"/>
        <v>0</v>
      </c>
      <c r="AQ101" s="51">
        <f t="shared" si="103"/>
        <v>0</v>
      </c>
      <c r="AR101" s="51">
        <f t="shared" si="103"/>
        <v>0</v>
      </c>
      <c r="AS101" s="51">
        <f t="shared" si="103"/>
        <v>5160100</v>
      </c>
      <c r="AT101" s="51">
        <f t="shared" si="103"/>
        <v>70965394</v>
      </c>
      <c r="AU101" s="51">
        <f t="shared" si="103"/>
        <v>0</v>
      </c>
      <c r="AV101" s="51">
        <f t="shared" si="103"/>
        <v>0</v>
      </c>
      <c r="AW101" s="51">
        <f t="shared" si="103"/>
        <v>0</v>
      </c>
      <c r="AX101" s="51">
        <f t="shared" si="103"/>
        <v>0</v>
      </c>
      <c r="AY101" s="51">
        <f t="shared" si="103"/>
        <v>437200000</v>
      </c>
      <c r="AZ101" s="37">
        <f t="shared" si="100"/>
        <v>0.77251480271056305</v>
      </c>
      <c r="BA101" s="51">
        <f t="shared" ref="BA101:BV101" si="104">SUM(BA79:BA100)</f>
        <v>2909449763</v>
      </c>
      <c r="BB101" s="51">
        <f t="shared" si="104"/>
        <v>0</v>
      </c>
      <c r="BC101" s="51">
        <f t="shared" si="104"/>
        <v>491569415</v>
      </c>
      <c r="BD101" s="51">
        <f t="shared" si="104"/>
        <v>0</v>
      </c>
      <c r="BE101" s="51">
        <f t="shared" si="104"/>
        <v>0</v>
      </c>
      <c r="BF101" s="51">
        <f t="shared" si="104"/>
        <v>0</v>
      </c>
      <c r="BG101" s="51">
        <f t="shared" si="104"/>
        <v>0</v>
      </c>
      <c r="BH101" s="51">
        <f t="shared" si="104"/>
        <v>0</v>
      </c>
      <c r="BI101" s="51">
        <f t="shared" si="104"/>
        <v>0</v>
      </c>
      <c r="BJ101" s="51">
        <f t="shared" si="104"/>
        <v>0</v>
      </c>
      <c r="BK101" s="51">
        <f t="shared" si="104"/>
        <v>0</v>
      </c>
      <c r="BL101" s="51">
        <f t="shared" si="104"/>
        <v>0</v>
      </c>
      <c r="BM101" s="51">
        <f t="shared" si="104"/>
        <v>0</v>
      </c>
      <c r="BN101" s="51">
        <f t="shared" si="104"/>
        <v>0</v>
      </c>
      <c r="BO101" s="51">
        <f t="shared" si="104"/>
        <v>0</v>
      </c>
      <c r="BP101" s="51">
        <f t="shared" si="104"/>
        <v>1994839900</v>
      </c>
      <c r="BQ101" s="51">
        <f t="shared" si="104"/>
        <v>241034606</v>
      </c>
      <c r="BR101" s="51">
        <f t="shared" si="104"/>
        <v>0</v>
      </c>
      <c r="BS101" s="51">
        <f t="shared" si="104"/>
        <v>0</v>
      </c>
      <c r="BT101" s="51">
        <f t="shared" si="104"/>
        <v>0</v>
      </c>
      <c r="BU101" s="51">
        <f t="shared" si="104"/>
        <v>0</v>
      </c>
      <c r="BV101" s="51">
        <f t="shared" si="104"/>
        <v>182005842</v>
      </c>
      <c r="BW101" s="37">
        <f t="shared" si="97"/>
        <v>0.15319702326562321</v>
      </c>
      <c r="BX101" s="51">
        <f t="shared" ref="BX101:CS101" si="105">SUM(BX79:BX100)</f>
        <v>576971524</v>
      </c>
      <c r="BY101" s="51">
        <f t="shared" si="105"/>
        <v>0</v>
      </c>
      <c r="BZ101" s="51">
        <f t="shared" si="105"/>
        <v>327951560</v>
      </c>
      <c r="CA101" s="51">
        <f t="shared" si="105"/>
        <v>0</v>
      </c>
      <c r="CB101" s="51">
        <f t="shared" si="105"/>
        <v>0</v>
      </c>
      <c r="CC101" s="51">
        <f t="shared" si="105"/>
        <v>0</v>
      </c>
      <c r="CD101" s="51">
        <f t="shared" si="105"/>
        <v>0</v>
      </c>
      <c r="CE101" s="51">
        <f t="shared" si="105"/>
        <v>0</v>
      </c>
      <c r="CF101" s="51">
        <f t="shared" si="105"/>
        <v>0</v>
      </c>
      <c r="CG101" s="51">
        <f t="shared" si="105"/>
        <v>0</v>
      </c>
      <c r="CH101" s="51">
        <f t="shared" si="105"/>
        <v>0</v>
      </c>
      <c r="CI101" s="51">
        <f t="shared" si="105"/>
        <v>0</v>
      </c>
      <c r="CJ101" s="51">
        <f t="shared" si="105"/>
        <v>0</v>
      </c>
      <c r="CK101" s="51">
        <f t="shared" si="105"/>
        <v>0</v>
      </c>
      <c r="CL101" s="51">
        <f t="shared" si="105"/>
        <v>0</v>
      </c>
      <c r="CM101" s="51">
        <f t="shared" si="105"/>
        <v>0</v>
      </c>
      <c r="CN101" s="51">
        <f t="shared" si="105"/>
        <v>37740063</v>
      </c>
      <c r="CO101" s="51">
        <f t="shared" si="105"/>
        <v>0</v>
      </c>
      <c r="CP101" s="51">
        <f t="shared" si="105"/>
        <v>0</v>
      </c>
      <c r="CQ101" s="51">
        <f t="shared" si="105"/>
        <v>0</v>
      </c>
      <c r="CR101" s="51">
        <f t="shared" si="105"/>
        <v>0</v>
      </c>
      <c r="CS101" s="51">
        <f t="shared" si="105"/>
        <v>211279901</v>
      </c>
      <c r="CT101" s="37">
        <f t="shared" si="86"/>
        <v>0.84680297673437677</v>
      </c>
      <c r="CU101" s="74">
        <f t="shared" si="49"/>
        <v>3189234318</v>
      </c>
      <c r="CV101" s="51">
        <f>SUM(CV79:CV100)</f>
        <v>0</v>
      </c>
      <c r="CW101" s="51">
        <f>SUM(CW79:CW100)</f>
        <v>507048440</v>
      </c>
      <c r="CX101" s="51"/>
      <c r="CY101" s="51">
        <f t="shared" ref="CY101:DP101" si="106">SUM(CY79:CY100)</f>
        <v>0</v>
      </c>
      <c r="CZ101" s="51">
        <f t="shared" si="106"/>
        <v>0</v>
      </c>
      <c r="DA101" s="51">
        <f t="shared" si="106"/>
        <v>0</v>
      </c>
      <c r="DB101" s="51">
        <f t="shared" si="106"/>
        <v>0</v>
      </c>
      <c r="DC101" s="51">
        <f t="shared" si="106"/>
        <v>0</v>
      </c>
      <c r="DD101" s="51">
        <f t="shared" si="106"/>
        <v>0</v>
      </c>
      <c r="DE101" s="51">
        <f t="shared" si="106"/>
        <v>0</v>
      </c>
      <c r="DF101" s="51">
        <f t="shared" si="106"/>
        <v>0</v>
      </c>
      <c r="DG101" s="51">
        <f t="shared" si="106"/>
        <v>0</v>
      </c>
      <c r="DH101" s="51">
        <f t="shared" si="106"/>
        <v>0</v>
      </c>
      <c r="DI101" s="51">
        <f t="shared" si="106"/>
        <v>0</v>
      </c>
      <c r="DJ101" s="51">
        <f t="shared" si="106"/>
        <v>2000000000</v>
      </c>
      <c r="DK101" s="51">
        <f t="shared" si="106"/>
        <v>274259937</v>
      </c>
      <c r="DL101" s="51">
        <f t="shared" si="106"/>
        <v>0</v>
      </c>
      <c r="DM101" s="51">
        <f t="shared" si="106"/>
        <v>0</v>
      </c>
      <c r="DN101" s="51">
        <f t="shared" si="106"/>
        <v>0</v>
      </c>
      <c r="DO101" s="51">
        <f t="shared" si="106"/>
        <v>0</v>
      </c>
      <c r="DP101" s="51">
        <f t="shared" si="106"/>
        <v>407925941</v>
      </c>
      <c r="DR101" s="25">
        <f t="shared" si="99"/>
        <v>3766205842</v>
      </c>
      <c r="DS101" s="25">
        <f t="shared" si="41"/>
        <v>3766205842</v>
      </c>
      <c r="DT101" s="25">
        <f t="shared" si="90"/>
        <v>3766205842</v>
      </c>
    </row>
    <row r="102" spans="1:126" s="39" customFormat="1" ht="48" customHeight="1" thickTop="1" x14ac:dyDescent="0.3">
      <c r="A102" s="212" t="s">
        <v>289</v>
      </c>
      <c r="B102" s="206" t="s">
        <v>290</v>
      </c>
      <c r="C102" s="43" t="s">
        <v>291</v>
      </c>
      <c r="D102" s="27" t="s">
        <v>292</v>
      </c>
      <c r="E102" s="18">
        <v>301</v>
      </c>
      <c r="F102" s="19" t="s">
        <v>293</v>
      </c>
      <c r="G102" s="20">
        <f t="shared" si="73"/>
        <v>16000000</v>
      </c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>
        <v>16000000</v>
      </c>
      <c r="AA102" s="20"/>
      <c r="AB102" s="20"/>
      <c r="AC102" s="21">
        <f t="shared" si="95"/>
        <v>0.3775</v>
      </c>
      <c r="AD102" s="20">
        <f t="shared" ref="AD102:AD116" si="107">SUM(AE102:AY102)</f>
        <v>6040000</v>
      </c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>
        <f>+'[1]ENERO 2019'!$AB$193</f>
        <v>6040000</v>
      </c>
      <c r="AX102" s="20"/>
      <c r="AY102" s="20"/>
      <c r="AZ102" s="21">
        <f t="shared" si="100"/>
        <v>0.62250000000000005</v>
      </c>
      <c r="BA102" s="20">
        <f t="shared" si="82"/>
        <v>9960000</v>
      </c>
      <c r="BB102" s="20">
        <f t="shared" ref="BB102:BQ116" si="108">H102-AE102</f>
        <v>0</v>
      </c>
      <c r="BC102" s="20">
        <f t="shared" si="108"/>
        <v>0</v>
      </c>
      <c r="BD102" s="20">
        <f t="shared" si="108"/>
        <v>0</v>
      </c>
      <c r="BE102" s="20">
        <f t="shared" si="108"/>
        <v>0</v>
      </c>
      <c r="BF102" s="20">
        <f t="shared" si="108"/>
        <v>0</v>
      </c>
      <c r="BG102" s="20">
        <f t="shared" si="108"/>
        <v>0</v>
      </c>
      <c r="BH102" s="20">
        <f t="shared" si="108"/>
        <v>0</v>
      </c>
      <c r="BI102" s="20">
        <f t="shared" si="108"/>
        <v>0</v>
      </c>
      <c r="BJ102" s="20">
        <f t="shared" si="108"/>
        <v>0</v>
      </c>
      <c r="BK102" s="20">
        <f t="shared" si="108"/>
        <v>0</v>
      </c>
      <c r="BL102" s="20">
        <f t="shared" si="108"/>
        <v>0</v>
      </c>
      <c r="BM102" s="20">
        <f t="shared" si="108"/>
        <v>0</v>
      </c>
      <c r="BN102" s="20">
        <f t="shared" si="108"/>
        <v>0</v>
      </c>
      <c r="BO102" s="20">
        <f t="shared" si="108"/>
        <v>0</v>
      </c>
      <c r="BP102" s="20">
        <f t="shared" si="108"/>
        <v>0</v>
      </c>
      <c r="BQ102" s="20">
        <f t="shared" si="108"/>
        <v>0</v>
      </c>
      <c r="BR102" s="20">
        <f t="shared" ref="BR102:BV116" si="109">X102-AU102</f>
        <v>0</v>
      </c>
      <c r="BS102" s="20">
        <f t="shared" si="109"/>
        <v>0</v>
      </c>
      <c r="BT102" s="20">
        <f t="shared" si="109"/>
        <v>9960000</v>
      </c>
      <c r="BU102" s="20">
        <f t="shared" si="109"/>
        <v>0</v>
      </c>
      <c r="BV102" s="20">
        <f t="shared" si="109"/>
        <v>0</v>
      </c>
      <c r="BW102" s="21">
        <f t="shared" si="97"/>
        <v>0</v>
      </c>
      <c r="BX102" s="20">
        <f t="shared" ref="BX102:BX116" si="110">SUM(BY102:CS102)</f>
        <v>0</v>
      </c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1">
        <f t="shared" si="86"/>
        <v>1</v>
      </c>
      <c r="CU102" s="42">
        <f t="shared" si="49"/>
        <v>16000000</v>
      </c>
      <c r="CV102" s="20">
        <f t="shared" ref="CV102:CX116" si="111">H102-BY102</f>
        <v>0</v>
      </c>
      <c r="CW102" s="20">
        <f t="shared" si="111"/>
        <v>0</v>
      </c>
      <c r="CX102" s="20"/>
      <c r="CY102" s="20">
        <f t="shared" ref="CY102:DN116" si="112">K102-CB102</f>
        <v>0</v>
      </c>
      <c r="CZ102" s="20">
        <f t="shared" si="112"/>
        <v>0</v>
      </c>
      <c r="DA102" s="20">
        <f t="shared" si="112"/>
        <v>0</v>
      </c>
      <c r="DB102" s="20">
        <f t="shared" si="112"/>
        <v>0</v>
      </c>
      <c r="DC102" s="20">
        <f t="shared" si="112"/>
        <v>0</v>
      </c>
      <c r="DD102" s="20">
        <f t="shared" si="112"/>
        <v>0</v>
      </c>
      <c r="DE102" s="20">
        <f t="shared" si="112"/>
        <v>0</v>
      </c>
      <c r="DF102" s="20">
        <f t="shared" si="112"/>
        <v>0</v>
      </c>
      <c r="DG102" s="20">
        <f t="shared" si="112"/>
        <v>0</v>
      </c>
      <c r="DH102" s="20">
        <f t="shared" si="112"/>
        <v>0</v>
      </c>
      <c r="DI102" s="20">
        <f t="shared" si="112"/>
        <v>0</v>
      </c>
      <c r="DJ102" s="20">
        <f t="shared" si="112"/>
        <v>0</v>
      </c>
      <c r="DK102" s="20">
        <f t="shared" si="112"/>
        <v>0</v>
      </c>
      <c r="DL102" s="20">
        <f t="shared" si="112"/>
        <v>0</v>
      </c>
      <c r="DM102" s="20">
        <f t="shared" si="112"/>
        <v>0</v>
      </c>
      <c r="DN102" s="20">
        <f t="shared" si="112"/>
        <v>16000000</v>
      </c>
      <c r="DO102" s="20">
        <f t="shared" ref="DO102:DP116" si="113">AA102-CR102</f>
        <v>0</v>
      </c>
      <c r="DP102" s="20">
        <f t="shared" si="113"/>
        <v>0</v>
      </c>
      <c r="DR102" s="25">
        <f t="shared" si="99"/>
        <v>16000000</v>
      </c>
      <c r="DS102" s="25">
        <f t="shared" si="41"/>
        <v>16000000</v>
      </c>
      <c r="DT102" s="25">
        <f t="shared" si="90"/>
        <v>16000000</v>
      </c>
    </row>
    <row r="103" spans="1:126" s="39" customFormat="1" ht="22.5" customHeight="1" x14ac:dyDescent="0.3">
      <c r="A103" s="212"/>
      <c r="B103" s="213"/>
      <c r="C103" s="43" t="s">
        <v>294</v>
      </c>
      <c r="D103" s="27" t="s">
        <v>295</v>
      </c>
      <c r="E103" s="18">
        <v>301</v>
      </c>
      <c r="F103" s="19" t="s">
        <v>293</v>
      </c>
      <c r="G103" s="20">
        <f t="shared" si="73"/>
        <v>50000000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50000000</v>
      </c>
      <c r="AA103" s="20"/>
      <c r="AB103" s="20"/>
      <c r="AC103" s="21">
        <f t="shared" si="95"/>
        <v>1</v>
      </c>
      <c r="AD103" s="20">
        <f t="shared" si="107"/>
        <v>50000000</v>
      </c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>
        <f>+'[1]ENERO 2019'!$AB$198</f>
        <v>50000000</v>
      </c>
      <c r="AX103" s="20"/>
      <c r="AY103" s="20"/>
      <c r="AZ103" s="21">
        <f t="shared" si="100"/>
        <v>0</v>
      </c>
      <c r="BA103" s="20">
        <f t="shared" si="82"/>
        <v>0</v>
      </c>
      <c r="BB103" s="20">
        <f t="shared" si="108"/>
        <v>0</v>
      </c>
      <c r="BC103" s="20">
        <f t="shared" si="108"/>
        <v>0</v>
      </c>
      <c r="BD103" s="20">
        <f t="shared" si="108"/>
        <v>0</v>
      </c>
      <c r="BE103" s="20">
        <f t="shared" si="108"/>
        <v>0</v>
      </c>
      <c r="BF103" s="20">
        <f t="shared" si="108"/>
        <v>0</v>
      </c>
      <c r="BG103" s="20">
        <f t="shared" si="108"/>
        <v>0</v>
      </c>
      <c r="BH103" s="20">
        <f t="shared" si="108"/>
        <v>0</v>
      </c>
      <c r="BI103" s="20">
        <f t="shared" si="108"/>
        <v>0</v>
      </c>
      <c r="BJ103" s="20">
        <f t="shared" si="108"/>
        <v>0</v>
      </c>
      <c r="BK103" s="20">
        <f t="shared" si="108"/>
        <v>0</v>
      </c>
      <c r="BL103" s="20">
        <f t="shared" si="108"/>
        <v>0</v>
      </c>
      <c r="BM103" s="20">
        <f t="shared" si="108"/>
        <v>0</v>
      </c>
      <c r="BN103" s="20">
        <f t="shared" si="108"/>
        <v>0</v>
      </c>
      <c r="BO103" s="20">
        <f t="shared" si="108"/>
        <v>0</v>
      </c>
      <c r="BP103" s="20">
        <f t="shared" si="108"/>
        <v>0</v>
      </c>
      <c r="BQ103" s="20">
        <f t="shared" si="108"/>
        <v>0</v>
      </c>
      <c r="BR103" s="20">
        <f t="shared" si="109"/>
        <v>0</v>
      </c>
      <c r="BS103" s="20">
        <f t="shared" si="109"/>
        <v>0</v>
      </c>
      <c r="BT103" s="20">
        <f t="shared" si="109"/>
        <v>0</v>
      </c>
      <c r="BU103" s="20">
        <f t="shared" si="109"/>
        <v>0</v>
      </c>
      <c r="BV103" s="20">
        <f t="shared" si="109"/>
        <v>0</v>
      </c>
      <c r="BW103" s="21">
        <f t="shared" si="97"/>
        <v>0</v>
      </c>
      <c r="BX103" s="20">
        <f t="shared" si="110"/>
        <v>0</v>
      </c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1">
        <f t="shared" si="86"/>
        <v>1</v>
      </c>
      <c r="CU103" s="20">
        <f t="shared" si="49"/>
        <v>50000000</v>
      </c>
      <c r="CV103" s="20">
        <f t="shared" si="111"/>
        <v>0</v>
      </c>
      <c r="CW103" s="20">
        <f t="shared" si="111"/>
        <v>0</v>
      </c>
      <c r="CX103" s="20"/>
      <c r="CY103" s="20">
        <f t="shared" si="112"/>
        <v>0</v>
      </c>
      <c r="CZ103" s="20">
        <f t="shared" si="112"/>
        <v>0</v>
      </c>
      <c r="DA103" s="20">
        <f t="shared" si="112"/>
        <v>0</v>
      </c>
      <c r="DB103" s="20">
        <f t="shared" si="112"/>
        <v>0</v>
      </c>
      <c r="DC103" s="20">
        <f t="shared" si="112"/>
        <v>0</v>
      </c>
      <c r="DD103" s="20">
        <f t="shared" si="112"/>
        <v>0</v>
      </c>
      <c r="DE103" s="20">
        <f t="shared" si="112"/>
        <v>0</v>
      </c>
      <c r="DF103" s="20">
        <f t="shared" si="112"/>
        <v>0</v>
      </c>
      <c r="DG103" s="20">
        <f t="shared" si="112"/>
        <v>0</v>
      </c>
      <c r="DH103" s="20">
        <f t="shared" si="112"/>
        <v>0</v>
      </c>
      <c r="DI103" s="20">
        <f t="shared" si="112"/>
        <v>0</v>
      </c>
      <c r="DJ103" s="20">
        <f t="shared" si="112"/>
        <v>0</v>
      </c>
      <c r="DK103" s="20">
        <f t="shared" si="112"/>
        <v>0</v>
      </c>
      <c r="DL103" s="20">
        <f t="shared" si="112"/>
        <v>0</v>
      </c>
      <c r="DM103" s="20">
        <f t="shared" si="112"/>
        <v>0</v>
      </c>
      <c r="DN103" s="20">
        <f t="shared" si="112"/>
        <v>50000000</v>
      </c>
      <c r="DO103" s="20">
        <f t="shared" si="113"/>
        <v>0</v>
      </c>
      <c r="DP103" s="20">
        <f t="shared" si="113"/>
        <v>0</v>
      </c>
      <c r="DR103" s="25">
        <f t="shared" si="99"/>
        <v>50000000</v>
      </c>
      <c r="DS103" s="25">
        <f t="shared" si="41"/>
        <v>50000000</v>
      </c>
      <c r="DT103" s="25">
        <f t="shared" si="90"/>
        <v>50000000</v>
      </c>
    </row>
    <row r="104" spans="1:126" s="39" customFormat="1" ht="35.25" customHeight="1" x14ac:dyDescent="0.3">
      <c r="A104" s="212"/>
      <c r="B104" s="213"/>
      <c r="C104" s="43" t="s">
        <v>296</v>
      </c>
      <c r="D104" s="27" t="s">
        <v>297</v>
      </c>
      <c r="E104" s="18">
        <v>301</v>
      </c>
      <c r="F104" s="19" t="s">
        <v>293</v>
      </c>
      <c r="G104" s="20">
        <f t="shared" si="73"/>
        <v>30000000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30000000</v>
      </c>
      <c r="AA104" s="20"/>
      <c r="AB104" s="20"/>
      <c r="AC104" s="21">
        <f t="shared" si="95"/>
        <v>1</v>
      </c>
      <c r="AD104" s="20">
        <f t="shared" si="107"/>
        <v>30000000</v>
      </c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>
        <f>+'[1]ENERO 2019'!$AB$207</f>
        <v>30000000</v>
      </c>
      <c r="AX104" s="20"/>
      <c r="AY104" s="20"/>
      <c r="AZ104" s="21">
        <f t="shared" si="100"/>
        <v>0</v>
      </c>
      <c r="BA104" s="20">
        <f t="shared" si="82"/>
        <v>0</v>
      </c>
      <c r="BB104" s="20">
        <f t="shared" si="108"/>
        <v>0</v>
      </c>
      <c r="BC104" s="20">
        <f t="shared" si="108"/>
        <v>0</v>
      </c>
      <c r="BD104" s="20">
        <f t="shared" si="108"/>
        <v>0</v>
      </c>
      <c r="BE104" s="20">
        <f t="shared" si="108"/>
        <v>0</v>
      </c>
      <c r="BF104" s="20">
        <f t="shared" si="108"/>
        <v>0</v>
      </c>
      <c r="BG104" s="20">
        <f t="shared" si="108"/>
        <v>0</v>
      </c>
      <c r="BH104" s="20">
        <f t="shared" si="108"/>
        <v>0</v>
      </c>
      <c r="BI104" s="20">
        <f t="shared" si="108"/>
        <v>0</v>
      </c>
      <c r="BJ104" s="20">
        <f t="shared" si="108"/>
        <v>0</v>
      </c>
      <c r="BK104" s="20">
        <f t="shared" si="108"/>
        <v>0</v>
      </c>
      <c r="BL104" s="20">
        <f t="shared" si="108"/>
        <v>0</v>
      </c>
      <c r="BM104" s="20">
        <f t="shared" si="108"/>
        <v>0</v>
      </c>
      <c r="BN104" s="20">
        <f t="shared" si="108"/>
        <v>0</v>
      </c>
      <c r="BO104" s="20">
        <f t="shared" si="108"/>
        <v>0</v>
      </c>
      <c r="BP104" s="20">
        <f t="shared" si="108"/>
        <v>0</v>
      </c>
      <c r="BQ104" s="20">
        <f t="shared" si="108"/>
        <v>0</v>
      </c>
      <c r="BR104" s="20">
        <f t="shared" si="109"/>
        <v>0</v>
      </c>
      <c r="BS104" s="20">
        <f t="shared" si="109"/>
        <v>0</v>
      </c>
      <c r="BT104" s="20">
        <f t="shared" si="109"/>
        <v>0</v>
      </c>
      <c r="BU104" s="20">
        <f t="shared" si="109"/>
        <v>0</v>
      </c>
      <c r="BV104" s="20">
        <f t="shared" si="109"/>
        <v>0</v>
      </c>
      <c r="BW104" s="21">
        <f t="shared" si="97"/>
        <v>0.33333333333333331</v>
      </c>
      <c r="BX104" s="20">
        <f t="shared" si="110"/>
        <v>10000000</v>
      </c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>
        <f>+'[1]ENERO 2019'!$H$205</f>
        <v>10000000</v>
      </c>
      <c r="CR104" s="20"/>
      <c r="CS104" s="20"/>
      <c r="CT104" s="21">
        <f t="shared" si="86"/>
        <v>0.66666666666666674</v>
      </c>
      <c r="CU104" s="20">
        <f t="shared" si="49"/>
        <v>20000000</v>
      </c>
      <c r="CV104" s="20">
        <f t="shared" si="111"/>
        <v>0</v>
      </c>
      <c r="CW104" s="20">
        <f t="shared" si="111"/>
        <v>0</v>
      </c>
      <c r="CX104" s="20"/>
      <c r="CY104" s="20">
        <f t="shared" si="112"/>
        <v>0</v>
      </c>
      <c r="CZ104" s="20">
        <f t="shared" si="112"/>
        <v>0</v>
      </c>
      <c r="DA104" s="20">
        <f t="shared" si="112"/>
        <v>0</v>
      </c>
      <c r="DB104" s="20">
        <f t="shared" si="112"/>
        <v>0</v>
      </c>
      <c r="DC104" s="20">
        <f t="shared" si="112"/>
        <v>0</v>
      </c>
      <c r="DD104" s="20">
        <f t="shared" si="112"/>
        <v>0</v>
      </c>
      <c r="DE104" s="20">
        <f t="shared" si="112"/>
        <v>0</v>
      </c>
      <c r="DF104" s="20">
        <f t="shared" si="112"/>
        <v>0</v>
      </c>
      <c r="DG104" s="20">
        <f t="shared" si="112"/>
        <v>0</v>
      </c>
      <c r="DH104" s="20">
        <f t="shared" si="112"/>
        <v>0</v>
      </c>
      <c r="DI104" s="20">
        <f t="shared" si="112"/>
        <v>0</v>
      </c>
      <c r="DJ104" s="20">
        <f t="shared" si="112"/>
        <v>0</v>
      </c>
      <c r="DK104" s="20">
        <f t="shared" si="112"/>
        <v>0</v>
      </c>
      <c r="DL104" s="20">
        <f t="shared" si="112"/>
        <v>0</v>
      </c>
      <c r="DM104" s="20">
        <f t="shared" si="112"/>
        <v>0</v>
      </c>
      <c r="DN104" s="20">
        <f t="shared" si="112"/>
        <v>20000000</v>
      </c>
      <c r="DO104" s="20">
        <f t="shared" si="113"/>
        <v>0</v>
      </c>
      <c r="DP104" s="20">
        <f t="shared" si="113"/>
        <v>0</v>
      </c>
      <c r="DR104" s="25">
        <f t="shared" si="99"/>
        <v>30000000</v>
      </c>
      <c r="DS104" s="25">
        <f t="shared" si="41"/>
        <v>30000000</v>
      </c>
      <c r="DT104" s="25">
        <f t="shared" si="90"/>
        <v>30000000</v>
      </c>
    </row>
    <row r="105" spans="1:126" s="39" customFormat="1" ht="24" customHeight="1" x14ac:dyDescent="0.3">
      <c r="A105" s="212"/>
      <c r="B105" s="75"/>
      <c r="C105" s="43" t="s">
        <v>298</v>
      </c>
      <c r="D105" s="27" t="s">
        <v>299</v>
      </c>
      <c r="E105" s="18">
        <v>301</v>
      </c>
      <c r="F105" s="19" t="s">
        <v>293</v>
      </c>
      <c r="G105" s="20">
        <f t="shared" si="73"/>
        <v>15000000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15000000</v>
      </c>
      <c r="AA105" s="20"/>
      <c r="AB105" s="20"/>
      <c r="AC105" s="21">
        <f t="shared" si="95"/>
        <v>0</v>
      </c>
      <c r="AD105" s="20">
        <f t="shared" si="107"/>
        <v>0</v>
      </c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1">
        <f t="shared" si="100"/>
        <v>1</v>
      </c>
      <c r="BA105" s="20">
        <f t="shared" si="82"/>
        <v>15000000</v>
      </c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>
        <f t="shared" si="109"/>
        <v>15000000</v>
      </c>
      <c r="BU105" s="20"/>
      <c r="BV105" s="20"/>
      <c r="BW105" s="21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1">
        <f t="shared" si="86"/>
        <v>1</v>
      </c>
      <c r="CU105" s="20">
        <f t="shared" si="49"/>
        <v>15000000</v>
      </c>
      <c r="CV105" s="20">
        <f t="shared" si="111"/>
        <v>0</v>
      </c>
      <c r="CW105" s="20">
        <f t="shared" si="111"/>
        <v>0</v>
      </c>
      <c r="CX105" s="20"/>
      <c r="CY105" s="20">
        <f t="shared" si="112"/>
        <v>0</v>
      </c>
      <c r="CZ105" s="20">
        <f t="shared" si="112"/>
        <v>0</v>
      </c>
      <c r="DA105" s="20">
        <f t="shared" si="112"/>
        <v>0</v>
      </c>
      <c r="DB105" s="20">
        <f t="shared" si="112"/>
        <v>0</v>
      </c>
      <c r="DC105" s="20">
        <f t="shared" si="112"/>
        <v>0</v>
      </c>
      <c r="DD105" s="20">
        <f t="shared" si="112"/>
        <v>0</v>
      </c>
      <c r="DE105" s="20">
        <f t="shared" si="112"/>
        <v>0</v>
      </c>
      <c r="DF105" s="20">
        <f t="shared" si="112"/>
        <v>0</v>
      </c>
      <c r="DG105" s="20">
        <f t="shared" si="112"/>
        <v>0</v>
      </c>
      <c r="DH105" s="20">
        <f t="shared" si="112"/>
        <v>0</v>
      </c>
      <c r="DI105" s="20">
        <f t="shared" si="112"/>
        <v>0</v>
      </c>
      <c r="DJ105" s="20">
        <f t="shared" si="112"/>
        <v>0</v>
      </c>
      <c r="DK105" s="20">
        <f t="shared" si="112"/>
        <v>0</v>
      </c>
      <c r="DL105" s="20">
        <f t="shared" si="112"/>
        <v>0</v>
      </c>
      <c r="DM105" s="20">
        <f t="shared" si="112"/>
        <v>0</v>
      </c>
      <c r="DN105" s="20">
        <f t="shared" si="112"/>
        <v>15000000</v>
      </c>
      <c r="DO105" s="20">
        <f t="shared" si="113"/>
        <v>0</v>
      </c>
      <c r="DP105" s="20">
        <f t="shared" si="113"/>
        <v>0</v>
      </c>
      <c r="DR105" s="25">
        <f t="shared" si="99"/>
        <v>15000000</v>
      </c>
      <c r="DS105" s="25">
        <f t="shared" si="41"/>
        <v>15000000</v>
      </c>
      <c r="DT105" s="25">
        <f t="shared" si="90"/>
        <v>15000000</v>
      </c>
    </row>
    <row r="106" spans="1:126" ht="51.75" customHeight="1" x14ac:dyDescent="0.3">
      <c r="A106" s="212"/>
      <c r="B106" s="61" t="s">
        <v>300</v>
      </c>
      <c r="C106" s="76" t="s">
        <v>301</v>
      </c>
      <c r="D106" s="27" t="s">
        <v>302</v>
      </c>
      <c r="E106" s="18">
        <v>301</v>
      </c>
      <c r="F106" s="19" t="s">
        <v>303</v>
      </c>
      <c r="G106" s="20">
        <f t="shared" si="73"/>
        <v>354727831</v>
      </c>
      <c r="H106" s="20"/>
      <c r="I106" s="20">
        <f>180000000</f>
        <v>180000000</v>
      </c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167968376</v>
      </c>
      <c r="AA106" s="20"/>
      <c r="AB106" s="20">
        <f>6759455</f>
        <v>6759455</v>
      </c>
      <c r="AC106" s="21">
        <f t="shared" si="95"/>
        <v>0.32577088658149295</v>
      </c>
      <c r="AD106" s="20">
        <f t="shared" si="107"/>
        <v>115560000</v>
      </c>
      <c r="AE106" s="20"/>
      <c r="AF106" s="20">
        <f>+'[1]ENERO 2019'!$K$221</f>
        <v>114760000</v>
      </c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>
        <f>+'[1]ENERO 2019'!$AF$221</f>
        <v>800000</v>
      </c>
      <c r="AZ106" s="21">
        <f t="shared" si="100"/>
        <v>0.674229113418507</v>
      </c>
      <c r="BA106" s="20">
        <f t="shared" si="82"/>
        <v>239167831</v>
      </c>
      <c r="BB106" s="20">
        <f t="shared" si="108"/>
        <v>0</v>
      </c>
      <c r="BC106" s="20">
        <f t="shared" si="108"/>
        <v>65240000</v>
      </c>
      <c r="BD106" s="20">
        <f t="shared" si="108"/>
        <v>0</v>
      </c>
      <c r="BE106" s="20">
        <f t="shared" si="108"/>
        <v>0</v>
      </c>
      <c r="BF106" s="20">
        <f t="shared" si="108"/>
        <v>0</v>
      </c>
      <c r="BG106" s="20">
        <f t="shared" si="108"/>
        <v>0</v>
      </c>
      <c r="BH106" s="20">
        <f t="shared" si="108"/>
        <v>0</v>
      </c>
      <c r="BI106" s="20">
        <f t="shared" si="108"/>
        <v>0</v>
      </c>
      <c r="BJ106" s="20">
        <f t="shared" si="108"/>
        <v>0</v>
      </c>
      <c r="BK106" s="20">
        <f t="shared" si="108"/>
        <v>0</v>
      </c>
      <c r="BL106" s="20">
        <f t="shared" si="108"/>
        <v>0</v>
      </c>
      <c r="BM106" s="20">
        <f t="shared" si="108"/>
        <v>0</v>
      </c>
      <c r="BN106" s="20">
        <f t="shared" si="108"/>
        <v>0</v>
      </c>
      <c r="BO106" s="20">
        <f t="shared" si="108"/>
        <v>0</v>
      </c>
      <c r="BP106" s="20">
        <f t="shared" si="108"/>
        <v>0</v>
      </c>
      <c r="BQ106" s="20">
        <f t="shared" si="108"/>
        <v>0</v>
      </c>
      <c r="BR106" s="20">
        <f t="shared" si="109"/>
        <v>0</v>
      </c>
      <c r="BS106" s="20">
        <f t="shared" si="109"/>
        <v>0</v>
      </c>
      <c r="BT106" s="20">
        <f t="shared" si="109"/>
        <v>167968376</v>
      </c>
      <c r="BU106" s="20">
        <f t="shared" si="109"/>
        <v>0</v>
      </c>
      <c r="BV106" s="20">
        <f t="shared" si="109"/>
        <v>5959455</v>
      </c>
      <c r="BW106" s="21">
        <f t="shared" si="97"/>
        <v>0.3234028823636339</v>
      </c>
      <c r="BX106" s="20">
        <f t="shared" si="110"/>
        <v>114720003</v>
      </c>
      <c r="BY106" s="20"/>
      <c r="BZ106" s="20">
        <f>+'[1]ENERO 2019'!$H$219</f>
        <v>114720003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1">
        <f t="shared" si="86"/>
        <v>0.6765971176363661</v>
      </c>
      <c r="CU106" s="20">
        <f t="shared" si="49"/>
        <v>240007828</v>
      </c>
      <c r="CV106" s="20">
        <f t="shared" si="111"/>
        <v>0</v>
      </c>
      <c r="CW106" s="20">
        <f t="shared" si="111"/>
        <v>65279997</v>
      </c>
      <c r="CX106" s="20">
        <f t="shared" si="111"/>
        <v>0</v>
      </c>
      <c r="CY106" s="20">
        <f t="shared" si="112"/>
        <v>0</v>
      </c>
      <c r="CZ106" s="20">
        <f t="shared" si="112"/>
        <v>0</v>
      </c>
      <c r="DA106" s="20">
        <f t="shared" si="112"/>
        <v>0</v>
      </c>
      <c r="DB106" s="20">
        <f t="shared" si="112"/>
        <v>0</v>
      </c>
      <c r="DC106" s="20">
        <f t="shared" si="112"/>
        <v>0</v>
      </c>
      <c r="DD106" s="20">
        <f t="shared" si="112"/>
        <v>0</v>
      </c>
      <c r="DE106" s="20">
        <f t="shared" si="112"/>
        <v>0</v>
      </c>
      <c r="DF106" s="20">
        <f t="shared" si="112"/>
        <v>0</v>
      </c>
      <c r="DG106" s="20">
        <f t="shared" si="112"/>
        <v>0</v>
      </c>
      <c r="DH106" s="20">
        <f t="shared" si="112"/>
        <v>0</v>
      </c>
      <c r="DI106" s="20">
        <f t="shared" si="112"/>
        <v>0</v>
      </c>
      <c r="DJ106" s="20">
        <f t="shared" si="112"/>
        <v>0</v>
      </c>
      <c r="DK106" s="20">
        <f t="shared" si="112"/>
        <v>0</v>
      </c>
      <c r="DL106" s="20">
        <f t="shared" si="112"/>
        <v>0</v>
      </c>
      <c r="DM106" s="20">
        <f t="shared" si="112"/>
        <v>0</v>
      </c>
      <c r="DN106" s="20">
        <f t="shared" si="112"/>
        <v>167968376</v>
      </c>
      <c r="DO106" s="20">
        <f t="shared" si="113"/>
        <v>0</v>
      </c>
      <c r="DP106" s="20">
        <f t="shared" si="113"/>
        <v>6759455</v>
      </c>
      <c r="DR106" s="25">
        <f t="shared" si="99"/>
        <v>354727831</v>
      </c>
      <c r="DS106" s="25">
        <f t="shared" si="41"/>
        <v>354727831</v>
      </c>
      <c r="DT106" s="25">
        <f t="shared" si="90"/>
        <v>354727831</v>
      </c>
      <c r="DV106" s="32">
        <f>+DS106-DT106</f>
        <v>0</v>
      </c>
    </row>
    <row r="107" spans="1:126" ht="50.25" customHeight="1" x14ac:dyDescent="0.3">
      <c r="A107" s="212"/>
      <c r="B107" s="47" t="s">
        <v>304</v>
      </c>
      <c r="C107" s="43" t="s">
        <v>305</v>
      </c>
      <c r="D107" s="17" t="s">
        <v>306</v>
      </c>
      <c r="E107" s="18">
        <v>301</v>
      </c>
      <c r="F107" s="19" t="s">
        <v>303</v>
      </c>
      <c r="G107" s="20">
        <f t="shared" si="73"/>
        <v>320000000</v>
      </c>
      <c r="H107" s="20"/>
      <c r="I107" s="20"/>
      <c r="J107" s="20"/>
      <c r="K107" s="20"/>
      <c r="L107" s="20">
        <v>208000000</v>
      </c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>
        <v>100000000</v>
      </c>
      <c r="X107" s="20"/>
      <c r="Y107" s="20"/>
      <c r="Z107" s="20"/>
      <c r="AA107" s="20"/>
      <c r="AB107" s="20">
        <v>12000000</v>
      </c>
      <c r="AC107" s="21">
        <f t="shared" si="95"/>
        <v>0.47187499999999999</v>
      </c>
      <c r="AD107" s="20">
        <f t="shared" si="107"/>
        <v>151000000</v>
      </c>
      <c r="AE107" s="20"/>
      <c r="AF107" s="20"/>
      <c r="AG107" s="20"/>
      <c r="AH107" s="20"/>
      <c r="AI107" s="20">
        <f>+'[1]ENERO 2019'!$N$244</f>
        <v>150000000</v>
      </c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>
        <f>+'[1]ENERO 2019'!$AF$244</f>
        <v>1000000</v>
      </c>
      <c r="AZ107" s="21">
        <f t="shared" si="100"/>
        <v>0.52812499999999996</v>
      </c>
      <c r="BA107" s="20">
        <f t="shared" si="82"/>
        <v>169000000</v>
      </c>
      <c r="BB107" s="20">
        <f t="shared" si="108"/>
        <v>0</v>
      </c>
      <c r="BC107" s="20">
        <f t="shared" si="108"/>
        <v>0</v>
      </c>
      <c r="BD107" s="20">
        <f t="shared" si="108"/>
        <v>0</v>
      </c>
      <c r="BE107" s="20">
        <f t="shared" si="108"/>
        <v>0</v>
      </c>
      <c r="BF107" s="20">
        <f t="shared" si="108"/>
        <v>58000000</v>
      </c>
      <c r="BG107" s="20">
        <f t="shared" si="108"/>
        <v>0</v>
      </c>
      <c r="BH107" s="20">
        <f t="shared" si="108"/>
        <v>0</v>
      </c>
      <c r="BI107" s="20">
        <f t="shared" si="108"/>
        <v>0</v>
      </c>
      <c r="BJ107" s="20">
        <f t="shared" si="108"/>
        <v>0</v>
      </c>
      <c r="BK107" s="20">
        <f t="shared" si="108"/>
        <v>0</v>
      </c>
      <c r="BL107" s="20">
        <f t="shared" si="108"/>
        <v>0</v>
      </c>
      <c r="BM107" s="20">
        <f t="shared" si="108"/>
        <v>0</v>
      </c>
      <c r="BN107" s="20">
        <f t="shared" si="108"/>
        <v>0</v>
      </c>
      <c r="BO107" s="20">
        <f t="shared" si="108"/>
        <v>0</v>
      </c>
      <c r="BP107" s="20">
        <f t="shared" si="108"/>
        <v>0</v>
      </c>
      <c r="BQ107" s="20">
        <f t="shared" si="108"/>
        <v>100000000</v>
      </c>
      <c r="BR107" s="20">
        <f t="shared" si="109"/>
        <v>0</v>
      </c>
      <c r="BS107" s="20">
        <f t="shared" si="109"/>
        <v>0</v>
      </c>
      <c r="BT107" s="20">
        <f t="shared" si="109"/>
        <v>0</v>
      </c>
      <c r="BU107" s="20">
        <f t="shared" si="109"/>
        <v>0</v>
      </c>
      <c r="BV107" s="20">
        <f t="shared" si="109"/>
        <v>11000000</v>
      </c>
      <c r="BW107" s="21">
        <f t="shared" si="97"/>
        <v>0.39362501249999998</v>
      </c>
      <c r="BX107" s="20">
        <f t="shared" si="110"/>
        <v>125960004</v>
      </c>
      <c r="BY107" s="20"/>
      <c r="BZ107" s="20"/>
      <c r="CA107" s="20"/>
      <c r="CB107" s="20"/>
      <c r="CC107" s="20">
        <f>+'[1]ENERO 2019'!$H$242</f>
        <v>125960004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1">
        <f t="shared" si="86"/>
        <v>0.60637498749999996</v>
      </c>
      <c r="CU107" s="20">
        <f t="shared" si="49"/>
        <v>194039996</v>
      </c>
      <c r="CV107" s="20">
        <f t="shared" si="111"/>
        <v>0</v>
      </c>
      <c r="CW107" s="20">
        <f t="shared" si="111"/>
        <v>0</v>
      </c>
      <c r="CX107" s="20"/>
      <c r="CY107" s="20">
        <f t="shared" si="112"/>
        <v>0</v>
      </c>
      <c r="CZ107" s="20">
        <f t="shared" si="112"/>
        <v>82039996</v>
      </c>
      <c r="DA107" s="20">
        <f t="shared" si="112"/>
        <v>0</v>
      </c>
      <c r="DB107" s="20">
        <f t="shared" si="112"/>
        <v>0</v>
      </c>
      <c r="DC107" s="20">
        <f t="shared" si="112"/>
        <v>0</v>
      </c>
      <c r="DD107" s="20">
        <f t="shared" si="112"/>
        <v>0</v>
      </c>
      <c r="DE107" s="20">
        <f t="shared" si="112"/>
        <v>0</v>
      </c>
      <c r="DF107" s="20">
        <f t="shared" si="112"/>
        <v>0</v>
      </c>
      <c r="DG107" s="20">
        <f t="shared" si="112"/>
        <v>0</v>
      </c>
      <c r="DH107" s="20">
        <f t="shared" si="112"/>
        <v>0</v>
      </c>
      <c r="DI107" s="20">
        <f t="shared" si="112"/>
        <v>0</v>
      </c>
      <c r="DJ107" s="20">
        <f t="shared" si="112"/>
        <v>0</v>
      </c>
      <c r="DK107" s="20">
        <f t="shared" si="112"/>
        <v>100000000</v>
      </c>
      <c r="DL107" s="20">
        <f t="shared" si="112"/>
        <v>0</v>
      </c>
      <c r="DM107" s="20">
        <f t="shared" si="112"/>
        <v>0</v>
      </c>
      <c r="DN107" s="20">
        <f t="shared" si="112"/>
        <v>0</v>
      </c>
      <c r="DO107" s="20">
        <f t="shared" si="113"/>
        <v>0</v>
      </c>
      <c r="DP107" s="20">
        <f t="shared" si="113"/>
        <v>12000000</v>
      </c>
      <c r="DR107" s="25">
        <f t="shared" si="99"/>
        <v>320000000</v>
      </c>
      <c r="DS107" s="25">
        <f t="shared" si="41"/>
        <v>320000000</v>
      </c>
      <c r="DT107" s="25">
        <f t="shared" si="90"/>
        <v>320000000</v>
      </c>
    </row>
    <row r="108" spans="1:126" ht="78" customHeight="1" x14ac:dyDescent="0.3">
      <c r="A108" s="212"/>
      <c r="B108" s="204" t="s">
        <v>307</v>
      </c>
      <c r="C108" s="43" t="s">
        <v>308</v>
      </c>
      <c r="D108" s="17" t="s">
        <v>309</v>
      </c>
      <c r="E108" s="18">
        <v>301</v>
      </c>
      <c r="F108" s="19" t="s">
        <v>310</v>
      </c>
      <c r="G108" s="20">
        <f t="shared" si="73"/>
        <v>122963935</v>
      </c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>
        <v>50000000</v>
      </c>
      <c r="AA108" s="20"/>
      <c r="AB108" s="20">
        <f>72963935</f>
        <v>72963935</v>
      </c>
      <c r="AC108" s="21">
        <f t="shared" si="95"/>
        <v>0.39849082578562567</v>
      </c>
      <c r="AD108" s="20">
        <f t="shared" si="107"/>
        <v>49000000</v>
      </c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>
        <f>+'[1]ENERO 2019'!$AF$266</f>
        <v>49000000</v>
      </c>
      <c r="AZ108" s="21">
        <f t="shared" si="100"/>
        <v>0.60150917421437433</v>
      </c>
      <c r="BA108" s="20">
        <f t="shared" si="82"/>
        <v>73963935</v>
      </c>
      <c r="BB108" s="20">
        <f t="shared" si="108"/>
        <v>0</v>
      </c>
      <c r="BC108" s="20">
        <f t="shared" si="108"/>
        <v>0</v>
      </c>
      <c r="BD108" s="20">
        <f t="shared" si="108"/>
        <v>0</v>
      </c>
      <c r="BE108" s="20">
        <f t="shared" si="108"/>
        <v>0</v>
      </c>
      <c r="BF108" s="20">
        <f t="shared" si="108"/>
        <v>0</v>
      </c>
      <c r="BG108" s="20">
        <f t="shared" si="108"/>
        <v>0</v>
      </c>
      <c r="BH108" s="20">
        <f t="shared" si="108"/>
        <v>0</v>
      </c>
      <c r="BI108" s="20">
        <f t="shared" si="108"/>
        <v>0</v>
      </c>
      <c r="BJ108" s="20">
        <f t="shared" si="108"/>
        <v>0</v>
      </c>
      <c r="BK108" s="20">
        <f t="shared" si="108"/>
        <v>0</v>
      </c>
      <c r="BL108" s="20">
        <f t="shared" si="108"/>
        <v>0</v>
      </c>
      <c r="BM108" s="20">
        <f t="shared" si="108"/>
        <v>0</v>
      </c>
      <c r="BN108" s="20">
        <f t="shared" si="108"/>
        <v>0</v>
      </c>
      <c r="BO108" s="20">
        <f t="shared" si="108"/>
        <v>0</v>
      </c>
      <c r="BP108" s="20">
        <f t="shared" si="108"/>
        <v>0</v>
      </c>
      <c r="BQ108" s="20">
        <f t="shared" si="108"/>
        <v>0</v>
      </c>
      <c r="BR108" s="20">
        <f t="shared" si="109"/>
        <v>0</v>
      </c>
      <c r="BS108" s="20">
        <f t="shared" si="109"/>
        <v>0</v>
      </c>
      <c r="BT108" s="20">
        <f t="shared" si="109"/>
        <v>50000000</v>
      </c>
      <c r="BU108" s="20">
        <f t="shared" si="109"/>
        <v>0</v>
      </c>
      <c r="BV108" s="20">
        <f t="shared" si="109"/>
        <v>23963935</v>
      </c>
      <c r="BW108" s="21">
        <f>+BX108/G108</f>
        <v>8.9945072105898374E-2</v>
      </c>
      <c r="BX108" s="20">
        <f>SUM(BY108:CS108)</f>
        <v>11060000</v>
      </c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>
        <f>+'[1]ENERO 2019'!$H$264</f>
        <v>11060000</v>
      </c>
      <c r="CT108" s="21">
        <f>1-BW108</f>
        <v>0.91005492789410158</v>
      </c>
      <c r="CU108" s="20">
        <f t="shared" si="49"/>
        <v>111903935</v>
      </c>
      <c r="CV108" s="20">
        <f t="shared" si="111"/>
        <v>0</v>
      </c>
      <c r="CW108" s="20">
        <f t="shared" si="111"/>
        <v>0</v>
      </c>
      <c r="CX108" s="20">
        <f t="shared" si="111"/>
        <v>0</v>
      </c>
      <c r="CY108" s="20">
        <f t="shared" si="112"/>
        <v>0</v>
      </c>
      <c r="CZ108" s="20">
        <f t="shared" si="112"/>
        <v>0</v>
      </c>
      <c r="DA108" s="20">
        <f t="shared" si="112"/>
        <v>0</v>
      </c>
      <c r="DB108" s="20">
        <f t="shared" si="112"/>
        <v>0</v>
      </c>
      <c r="DC108" s="20">
        <f t="shared" si="112"/>
        <v>0</v>
      </c>
      <c r="DD108" s="20">
        <f t="shared" si="112"/>
        <v>0</v>
      </c>
      <c r="DE108" s="20">
        <f t="shared" si="112"/>
        <v>0</v>
      </c>
      <c r="DF108" s="20">
        <f t="shared" si="112"/>
        <v>0</v>
      </c>
      <c r="DG108" s="20">
        <f t="shared" si="112"/>
        <v>0</v>
      </c>
      <c r="DH108" s="20">
        <f t="shared" si="112"/>
        <v>0</v>
      </c>
      <c r="DI108" s="20">
        <f t="shared" si="112"/>
        <v>0</v>
      </c>
      <c r="DJ108" s="20">
        <f t="shared" si="112"/>
        <v>0</v>
      </c>
      <c r="DK108" s="20">
        <f t="shared" si="112"/>
        <v>0</v>
      </c>
      <c r="DL108" s="20">
        <f t="shared" si="112"/>
        <v>0</v>
      </c>
      <c r="DM108" s="20">
        <f t="shared" si="112"/>
        <v>0</v>
      </c>
      <c r="DN108" s="20">
        <f t="shared" si="112"/>
        <v>50000000</v>
      </c>
      <c r="DO108" s="20">
        <f t="shared" si="113"/>
        <v>0</v>
      </c>
      <c r="DP108" s="20">
        <f t="shared" si="113"/>
        <v>61903935</v>
      </c>
      <c r="DR108" s="25">
        <f t="shared" si="99"/>
        <v>122963935</v>
      </c>
      <c r="DS108" s="25">
        <f t="shared" si="41"/>
        <v>122963935</v>
      </c>
      <c r="DT108" s="25">
        <f>+BX108+CU108</f>
        <v>122963935</v>
      </c>
    </row>
    <row r="109" spans="1:126" ht="53.25" customHeight="1" x14ac:dyDescent="0.3">
      <c r="A109" s="212"/>
      <c r="B109" s="199"/>
      <c r="C109" s="43" t="s">
        <v>311</v>
      </c>
      <c r="D109" s="27" t="s">
        <v>312</v>
      </c>
      <c r="E109" s="18">
        <v>301</v>
      </c>
      <c r="F109" s="19" t="s">
        <v>293</v>
      </c>
      <c r="G109" s="20">
        <f t="shared" si="73"/>
        <v>15000000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15000000</v>
      </c>
      <c r="AA109" s="20"/>
      <c r="AB109" s="20"/>
      <c r="AC109" s="21">
        <f t="shared" si="95"/>
        <v>0</v>
      </c>
      <c r="AD109" s="20">
        <f t="shared" si="107"/>
        <v>0</v>
      </c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1">
        <f t="shared" si="100"/>
        <v>1</v>
      </c>
      <c r="BA109" s="20">
        <f t="shared" si="82"/>
        <v>15000000</v>
      </c>
      <c r="BB109" s="20">
        <f t="shared" si="108"/>
        <v>0</v>
      </c>
      <c r="BC109" s="20">
        <f t="shared" si="108"/>
        <v>0</v>
      </c>
      <c r="BD109" s="20">
        <f t="shared" si="108"/>
        <v>0</v>
      </c>
      <c r="BE109" s="20">
        <f t="shared" si="108"/>
        <v>0</v>
      </c>
      <c r="BF109" s="20">
        <f t="shared" si="108"/>
        <v>0</v>
      </c>
      <c r="BG109" s="20">
        <f t="shared" si="108"/>
        <v>0</v>
      </c>
      <c r="BH109" s="20">
        <f t="shared" si="108"/>
        <v>0</v>
      </c>
      <c r="BI109" s="20">
        <f t="shared" si="108"/>
        <v>0</v>
      </c>
      <c r="BJ109" s="20">
        <f t="shared" si="108"/>
        <v>0</v>
      </c>
      <c r="BK109" s="20">
        <f t="shared" si="108"/>
        <v>0</v>
      </c>
      <c r="BL109" s="20">
        <f t="shared" si="108"/>
        <v>0</v>
      </c>
      <c r="BM109" s="20">
        <f t="shared" si="108"/>
        <v>0</v>
      </c>
      <c r="BN109" s="20">
        <f t="shared" si="108"/>
        <v>0</v>
      </c>
      <c r="BO109" s="20">
        <f t="shared" si="108"/>
        <v>0</v>
      </c>
      <c r="BP109" s="20">
        <f t="shared" si="108"/>
        <v>0</v>
      </c>
      <c r="BQ109" s="20">
        <f t="shared" si="108"/>
        <v>0</v>
      </c>
      <c r="BR109" s="20">
        <f t="shared" si="109"/>
        <v>0</v>
      </c>
      <c r="BS109" s="20">
        <f t="shared" si="109"/>
        <v>0</v>
      </c>
      <c r="BT109" s="20">
        <f t="shared" si="109"/>
        <v>15000000</v>
      </c>
      <c r="BU109" s="20">
        <f t="shared" si="109"/>
        <v>0</v>
      </c>
      <c r="BV109" s="20">
        <f t="shared" si="109"/>
        <v>0</v>
      </c>
      <c r="BW109" s="21">
        <f>+BX109/G109</f>
        <v>0</v>
      </c>
      <c r="BX109" s="20">
        <f>SUM(BY109:CS109)</f>
        <v>0</v>
      </c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1">
        <f>1-BW109</f>
        <v>1</v>
      </c>
      <c r="CU109" s="20">
        <f t="shared" si="49"/>
        <v>15000000</v>
      </c>
      <c r="CV109" s="20">
        <f t="shared" si="111"/>
        <v>0</v>
      </c>
      <c r="CW109" s="20">
        <f t="shared" si="111"/>
        <v>0</v>
      </c>
      <c r="CX109" s="20"/>
      <c r="CY109" s="20">
        <f t="shared" si="112"/>
        <v>0</v>
      </c>
      <c r="CZ109" s="20">
        <f t="shared" si="112"/>
        <v>0</v>
      </c>
      <c r="DA109" s="20">
        <f t="shared" si="112"/>
        <v>0</v>
      </c>
      <c r="DB109" s="20">
        <f t="shared" si="112"/>
        <v>0</v>
      </c>
      <c r="DC109" s="20">
        <f t="shared" si="112"/>
        <v>0</v>
      </c>
      <c r="DD109" s="20">
        <f t="shared" si="112"/>
        <v>0</v>
      </c>
      <c r="DE109" s="20">
        <f t="shared" si="112"/>
        <v>0</v>
      </c>
      <c r="DF109" s="20">
        <f t="shared" si="112"/>
        <v>0</v>
      </c>
      <c r="DG109" s="20">
        <f t="shared" si="112"/>
        <v>0</v>
      </c>
      <c r="DH109" s="20">
        <f t="shared" si="112"/>
        <v>0</v>
      </c>
      <c r="DI109" s="20">
        <f t="shared" si="112"/>
        <v>0</v>
      </c>
      <c r="DJ109" s="20">
        <f t="shared" si="112"/>
        <v>0</v>
      </c>
      <c r="DK109" s="20">
        <f t="shared" si="112"/>
        <v>0</v>
      </c>
      <c r="DL109" s="20">
        <f t="shared" si="112"/>
        <v>0</v>
      </c>
      <c r="DM109" s="20">
        <f t="shared" si="112"/>
        <v>0</v>
      </c>
      <c r="DN109" s="20">
        <f t="shared" si="112"/>
        <v>15000000</v>
      </c>
      <c r="DO109" s="20">
        <f t="shared" si="113"/>
        <v>0</v>
      </c>
      <c r="DP109" s="20">
        <f t="shared" si="113"/>
        <v>0</v>
      </c>
      <c r="DR109" s="25">
        <f t="shared" si="99"/>
        <v>15000000</v>
      </c>
      <c r="DS109" s="25">
        <f t="shared" si="41"/>
        <v>15000000</v>
      </c>
      <c r="DT109" s="25">
        <f>+BX109+CU109</f>
        <v>15000000</v>
      </c>
    </row>
    <row r="110" spans="1:126" ht="35.25" customHeight="1" x14ac:dyDescent="0.3">
      <c r="A110" s="212"/>
      <c r="B110" s="77"/>
      <c r="C110" s="43" t="s">
        <v>313</v>
      </c>
      <c r="D110" s="27" t="s">
        <v>314</v>
      </c>
      <c r="E110" s="18">
        <v>301</v>
      </c>
      <c r="F110" s="19" t="s">
        <v>293</v>
      </c>
      <c r="G110" s="20">
        <f t="shared" si="73"/>
        <v>2313284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2313284</v>
      </c>
      <c r="AA110" s="20"/>
      <c r="AB110" s="20"/>
      <c r="AC110" s="21">
        <f t="shared" si="95"/>
        <v>0</v>
      </c>
      <c r="AD110" s="20">
        <f t="shared" si="107"/>
        <v>0</v>
      </c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1">
        <f t="shared" si="100"/>
        <v>1</v>
      </c>
      <c r="BA110" s="20">
        <f t="shared" si="82"/>
        <v>2313284</v>
      </c>
      <c r="BB110" s="20">
        <f t="shared" si="108"/>
        <v>0</v>
      </c>
      <c r="BC110" s="20">
        <f t="shared" si="108"/>
        <v>0</v>
      </c>
      <c r="BD110" s="20">
        <f t="shared" si="108"/>
        <v>0</v>
      </c>
      <c r="BE110" s="20">
        <f t="shared" si="108"/>
        <v>0</v>
      </c>
      <c r="BF110" s="20">
        <f t="shared" si="108"/>
        <v>0</v>
      </c>
      <c r="BG110" s="20">
        <f t="shared" si="108"/>
        <v>0</v>
      </c>
      <c r="BH110" s="20">
        <f t="shared" si="108"/>
        <v>0</v>
      </c>
      <c r="BI110" s="20">
        <f t="shared" si="108"/>
        <v>0</v>
      </c>
      <c r="BJ110" s="20">
        <f t="shared" si="108"/>
        <v>0</v>
      </c>
      <c r="BK110" s="20">
        <f t="shared" si="108"/>
        <v>0</v>
      </c>
      <c r="BL110" s="20">
        <f t="shared" si="108"/>
        <v>0</v>
      </c>
      <c r="BM110" s="20">
        <f t="shared" si="108"/>
        <v>0</v>
      </c>
      <c r="BN110" s="20">
        <f t="shared" si="108"/>
        <v>0</v>
      </c>
      <c r="BO110" s="20">
        <f t="shared" si="108"/>
        <v>0</v>
      </c>
      <c r="BP110" s="20">
        <f t="shared" si="108"/>
        <v>0</v>
      </c>
      <c r="BQ110" s="20">
        <f t="shared" si="108"/>
        <v>0</v>
      </c>
      <c r="BR110" s="20">
        <f t="shared" si="109"/>
        <v>0</v>
      </c>
      <c r="BS110" s="20">
        <f t="shared" si="109"/>
        <v>0</v>
      </c>
      <c r="BT110" s="20">
        <f t="shared" si="109"/>
        <v>2313284</v>
      </c>
      <c r="BU110" s="20">
        <f t="shared" si="109"/>
        <v>0</v>
      </c>
      <c r="BV110" s="20">
        <f t="shared" si="109"/>
        <v>0</v>
      </c>
      <c r="BW110" s="21">
        <f t="shared" ref="BW110:BW132" si="114">+BX110/G110</f>
        <v>0</v>
      </c>
      <c r="BX110" s="20">
        <f t="shared" ref="BX110:BX113" si="115">SUM(BY110:CS110)</f>
        <v>0</v>
      </c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1">
        <f t="shared" ref="CT110:CT112" si="116">1-BW110</f>
        <v>1</v>
      </c>
      <c r="CU110" s="20">
        <f t="shared" si="49"/>
        <v>2313284</v>
      </c>
      <c r="CV110" s="20">
        <f t="shared" si="111"/>
        <v>0</v>
      </c>
      <c r="CW110" s="20">
        <f t="shared" si="111"/>
        <v>0</v>
      </c>
      <c r="CX110" s="20"/>
      <c r="CY110" s="20">
        <f t="shared" si="112"/>
        <v>0</v>
      </c>
      <c r="CZ110" s="20">
        <f t="shared" si="112"/>
        <v>0</v>
      </c>
      <c r="DA110" s="20">
        <f t="shared" si="112"/>
        <v>0</v>
      </c>
      <c r="DB110" s="20">
        <f t="shared" si="112"/>
        <v>0</v>
      </c>
      <c r="DC110" s="20">
        <f t="shared" si="112"/>
        <v>0</v>
      </c>
      <c r="DD110" s="20">
        <f t="shared" si="112"/>
        <v>0</v>
      </c>
      <c r="DE110" s="20">
        <f t="shared" si="112"/>
        <v>0</v>
      </c>
      <c r="DF110" s="20">
        <f t="shared" si="112"/>
        <v>0</v>
      </c>
      <c r="DG110" s="20">
        <f t="shared" si="112"/>
        <v>0</v>
      </c>
      <c r="DH110" s="20">
        <f t="shared" si="112"/>
        <v>0</v>
      </c>
      <c r="DI110" s="20">
        <f t="shared" si="112"/>
        <v>0</v>
      </c>
      <c r="DJ110" s="20">
        <f t="shared" si="112"/>
        <v>0</v>
      </c>
      <c r="DK110" s="20">
        <f t="shared" si="112"/>
        <v>0</v>
      </c>
      <c r="DL110" s="20">
        <f t="shared" si="112"/>
        <v>0</v>
      </c>
      <c r="DM110" s="20">
        <f t="shared" si="112"/>
        <v>0</v>
      </c>
      <c r="DN110" s="20">
        <f t="shared" si="112"/>
        <v>2313284</v>
      </c>
      <c r="DO110" s="20">
        <f t="shared" si="113"/>
        <v>0</v>
      </c>
      <c r="DP110" s="20">
        <f t="shared" si="113"/>
        <v>0</v>
      </c>
      <c r="DR110" s="25">
        <f t="shared" si="99"/>
        <v>2313284</v>
      </c>
      <c r="DS110" s="25">
        <f t="shared" si="41"/>
        <v>2313284</v>
      </c>
      <c r="DT110" s="25">
        <f t="shared" ref="DT110:DT112" si="117">+BX110+CU110</f>
        <v>2313284</v>
      </c>
    </row>
    <row r="111" spans="1:126" ht="27.75" customHeight="1" x14ac:dyDescent="0.3">
      <c r="A111" s="212"/>
      <c r="B111" s="77"/>
      <c r="C111" s="43" t="s">
        <v>315</v>
      </c>
      <c r="D111" s="27" t="s">
        <v>316</v>
      </c>
      <c r="E111" s="18">
        <v>301</v>
      </c>
      <c r="F111" s="19" t="s">
        <v>293</v>
      </c>
      <c r="G111" s="20">
        <f t="shared" si="73"/>
        <v>10000000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10000000</v>
      </c>
      <c r="AA111" s="20"/>
      <c r="AB111" s="20"/>
      <c r="AC111" s="21">
        <f t="shared" si="95"/>
        <v>0</v>
      </c>
      <c r="AD111" s="20">
        <f t="shared" si="107"/>
        <v>0</v>
      </c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1">
        <f t="shared" si="100"/>
        <v>1</v>
      </c>
      <c r="BA111" s="20">
        <f t="shared" si="82"/>
        <v>10000000</v>
      </c>
      <c r="BB111" s="20">
        <f t="shared" si="108"/>
        <v>0</v>
      </c>
      <c r="BC111" s="20">
        <f t="shared" si="108"/>
        <v>0</v>
      </c>
      <c r="BD111" s="20">
        <f t="shared" si="108"/>
        <v>0</v>
      </c>
      <c r="BE111" s="20">
        <f t="shared" si="108"/>
        <v>0</v>
      </c>
      <c r="BF111" s="20">
        <f t="shared" si="108"/>
        <v>0</v>
      </c>
      <c r="BG111" s="20">
        <f t="shared" si="108"/>
        <v>0</v>
      </c>
      <c r="BH111" s="20">
        <f t="shared" si="108"/>
        <v>0</v>
      </c>
      <c r="BI111" s="20">
        <f t="shared" si="108"/>
        <v>0</v>
      </c>
      <c r="BJ111" s="20">
        <f t="shared" si="108"/>
        <v>0</v>
      </c>
      <c r="BK111" s="20">
        <f t="shared" si="108"/>
        <v>0</v>
      </c>
      <c r="BL111" s="20">
        <f t="shared" si="108"/>
        <v>0</v>
      </c>
      <c r="BM111" s="20">
        <f t="shared" si="108"/>
        <v>0</v>
      </c>
      <c r="BN111" s="20">
        <f t="shared" si="108"/>
        <v>0</v>
      </c>
      <c r="BO111" s="20">
        <f t="shared" si="108"/>
        <v>0</v>
      </c>
      <c r="BP111" s="20">
        <f t="shared" si="108"/>
        <v>0</v>
      </c>
      <c r="BQ111" s="20">
        <f t="shared" si="108"/>
        <v>0</v>
      </c>
      <c r="BR111" s="20">
        <f t="shared" si="109"/>
        <v>0</v>
      </c>
      <c r="BS111" s="20">
        <f t="shared" si="109"/>
        <v>0</v>
      </c>
      <c r="BT111" s="20">
        <f t="shared" si="109"/>
        <v>10000000</v>
      </c>
      <c r="BU111" s="20">
        <f t="shared" si="109"/>
        <v>0</v>
      </c>
      <c r="BV111" s="20">
        <f t="shared" si="109"/>
        <v>0</v>
      </c>
      <c r="BW111" s="21">
        <f t="shared" si="114"/>
        <v>0</v>
      </c>
      <c r="BX111" s="20">
        <f t="shared" si="115"/>
        <v>0</v>
      </c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1">
        <f t="shared" si="116"/>
        <v>1</v>
      </c>
      <c r="CU111" s="20">
        <f t="shared" si="49"/>
        <v>10000000</v>
      </c>
      <c r="CV111" s="20">
        <f t="shared" si="111"/>
        <v>0</v>
      </c>
      <c r="CW111" s="20">
        <f t="shared" si="111"/>
        <v>0</v>
      </c>
      <c r="CX111" s="20"/>
      <c r="CY111" s="20">
        <f t="shared" si="112"/>
        <v>0</v>
      </c>
      <c r="CZ111" s="20">
        <f t="shared" si="112"/>
        <v>0</v>
      </c>
      <c r="DA111" s="20">
        <f t="shared" si="112"/>
        <v>0</v>
      </c>
      <c r="DB111" s="20">
        <f t="shared" si="112"/>
        <v>0</v>
      </c>
      <c r="DC111" s="20">
        <f t="shared" si="112"/>
        <v>0</v>
      </c>
      <c r="DD111" s="20">
        <f t="shared" si="112"/>
        <v>0</v>
      </c>
      <c r="DE111" s="20">
        <f t="shared" si="112"/>
        <v>0</v>
      </c>
      <c r="DF111" s="20">
        <f t="shared" si="112"/>
        <v>0</v>
      </c>
      <c r="DG111" s="20">
        <f t="shared" si="112"/>
        <v>0</v>
      </c>
      <c r="DH111" s="20">
        <f t="shared" si="112"/>
        <v>0</v>
      </c>
      <c r="DI111" s="20">
        <f t="shared" si="112"/>
        <v>0</v>
      </c>
      <c r="DJ111" s="20">
        <f t="shared" si="112"/>
        <v>0</v>
      </c>
      <c r="DK111" s="20">
        <f t="shared" si="112"/>
        <v>0</v>
      </c>
      <c r="DL111" s="20">
        <f t="shared" si="112"/>
        <v>0</v>
      </c>
      <c r="DM111" s="20">
        <f t="shared" si="112"/>
        <v>0</v>
      </c>
      <c r="DN111" s="20">
        <f t="shared" si="112"/>
        <v>10000000</v>
      </c>
      <c r="DO111" s="20">
        <f t="shared" si="113"/>
        <v>0</v>
      </c>
      <c r="DP111" s="20">
        <f t="shared" si="113"/>
        <v>0</v>
      </c>
      <c r="DR111" s="25">
        <f t="shared" si="99"/>
        <v>10000000</v>
      </c>
      <c r="DS111" s="25">
        <f t="shared" si="41"/>
        <v>10000000</v>
      </c>
      <c r="DT111" s="25">
        <f t="shared" si="117"/>
        <v>10000000</v>
      </c>
    </row>
    <row r="112" spans="1:126" ht="24" customHeight="1" x14ac:dyDescent="0.3">
      <c r="A112" s="212"/>
      <c r="B112" s="77"/>
      <c r="C112" s="43" t="s">
        <v>317</v>
      </c>
      <c r="D112" s="27" t="s">
        <v>318</v>
      </c>
      <c r="E112" s="18">
        <v>301</v>
      </c>
      <c r="F112" s="19" t="s">
        <v>293</v>
      </c>
      <c r="G112" s="20">
        <f t="shared" si="73"/>
        <v>6000000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6000000</v>
      </c>
      <c r="AA112" s="20"/>
      <c r="AB112" s="20"/>
      <c r="AC112" s="21">
        <f t="shared" si="95"/>
        <v>0</v>
      </c>
      <c r="AD112" s="20">
        <f t="shared" si="107"/>
        <v>0</v>
      </c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1">
        <f t="shared" si="100"/>
        <v>1</v>
      </c>
      <c r="BA112" s="20">
        <f t="shared" si="82"/>
        <v>6000000</v>
      </c>
      <c r="BB112" s="20">
        <f t="shared" si="108"/>
        <v>0</v>
      </c>
      <c r="BC112" s="20">
        <f t="shared" si="108"/>
        <v>0</v>
      </c>
      <c r="BD112" s="20">
        <f t="shared" si="108"/>
        <v>0</v>
      </c>
      <c r="BE112" s="20">
        <f t="shared" si="108"/>
        <v>0</v>
      </c>
      <c r="BF112" s="20">
        <f t="shared" si="108"/>
        <v>0</v>
      </c>
      <c r="BG112" s="20">
        <f t="shared" si="108"/>
        <v>0</v>
      </c>
      <c r="BH112" s="20">
        <f t="shared" si="108"/>
        <v>0</v>
      </c>
      <c r="BI112" s="20">
        <f t="shared" si="108"/>
        <v>0</v>
      </c>
      <c r="BJ112" s="20">
        <f t="shared" si="108"/>
        <v>0</v>
      </c>
      <c r="BK112" s="20">
        <f t="shared" si="108"/>
        <v>0</v>
      </c>
      <c r="BL112" s="20">
        <f t="shared" si="108"/>
        <v>0</v>
      </c>
      <c r="BM112" s="20">
        <f t="shared" si="108"/>
        <v>0</v>
      </c>
      <c r="BN112" s="20">
        <f t="shared" si="108"/>
        <v>0</v>
      </c>
      <c r="BO112" s="20">
        <f t="shared" si="108"/>
        <v>0</v>
      </c>
      <c r="BP112" s="20">
        <f t="shared" si="108"/>
        <v>0</v>
      </c>
      <c r="BQ112" s="20">
        <f t="shared" si="108"/>
        <v>0</v>
      </c>
      <c r="BR112" s="20">
        <f t="shared" si="109"/>
        <v>0</v>
      </c>
      <c r="BS112" s="20">
        <f t="shared" si="109"/>
        <v>0</v>
      </c>
      <c r="BT112" s="20">
        <f t="shared" si="109"/>
        <v>6000000</v>
      </c>
      <c r="BU112" s="20">
        <f t="shared" si="109"/>
        <v>0</v>
      </c>
      <c r="BV112" s="20">
        <f t="shared" si="109"/>
        <v>0</v>
      </c>
      <c r="BW112" s="21">
        <f t="shared" si="114"/>
        <v>0</v>
      </c>
      <c r="BX112" s="20">
        <f t="shared" si="115"/>
        <v>0</v>
      </c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1">
        <f t="shared" si="116"/>
        <v>1</v>
      </c>
      <c r="CU112" s="20">
        <f t="shared" si="49"/>
        <v>6000000</v>
      </c>
      <c r="CV112" s="20">
        <f t="shared" si="111"/>
        <v>0</v>
      </c>
      <c r="CW112" s="20">
        <f t="shared" si="111"/>
        <v>0</v>
      </c>
      <c r="CX112" s="20"/>
      <c r="CY112" s="20">
        <f t="shared" si="112"/>
        <v>0</v>
      </c>
      <c r="CZ112" s="20">
        <f t="shared" si="112"/>
        <v>0</v>
      </c>
      <c r="DA112" s="20">
        <f t="shared" si="112"/>
        <v>0</v>
      </c>
      <c r="DB112" s="20">
        <f t="shared" si="112"/>
        <v>0</v>
      </c>
      <c r="DC112" s="20">
        <f t="shared" si="112"/>
        <v>0</v>
      </c>
      <c r="DD112" s="20">
        <f t="shared" si="112"/>
        <v>0</v>
      </c>
      <c r="DE112" s="20">
        <f t="shared" si="112"/>
        <v>0</v>
      </c>
      <c r="DF112" s="20">
        <f t="shared" si="112"/>
        <v>0</v>
      </c>
      <c r="DG112" s="20">
        <f t="shared" si="112"/>
        <v>0</v>
      </c>
      <c r="DH112" s="20">
        <f t="shared" si="112"/>
        <v>0</v>
      </c>
      <c r="DI112" s="20">
        <f t="shared" si="112"/>
        <v>0</v>
      </c>
      <c r="DJ112" s="20">
        <f t="shared" si="112"/>
        <v>0</v>
      </c>
      <c r="DK112" s="20">
        <f t="shared" si="112"/>
        <v>0</v>
      </c>
      <c r="DL112" s="20">
        <f t="shared" si="112"/>
        <v>0</v>
      </c>
      <c r="DM112" s="20">
        <f t="shared" si="112"/>
        <v>0</v>
      </c>
      <c r="DN112" s="20">
        <f t="shared" si="112"/>
        <v>6000000</v>
      </c>
      <c r="DO112" s="20">
        <f t="shared" si="113"/>
        <v>0</v>
      </c>
      <c r="DP112" s="20">
        <f t="shared" si="113"/>
        <v>0</v>
      </c>
      <c r="DR112" s="25">
        <f t="shared" si="99"/>
        <v>6000000</v>
      </c>
      <c r="DS112" s="25">
        <f t="shared" si="41"/>
        <v>6000000</v>
      </c>
      <c r="DT112" s="25">
        <f t="shared" si="117"/>
        <v>6000000</v>
      </c>
    </row>
    <row r="113" spans="1:126" ht="31.5" customHeight="1" x14ac:dyDescent="0.3">
      <c r="A113" s="212"/>
      <c r="B113" s="61" t="s">
        <v>319</v>
      </c>
      <c r="C113" s="43" t="s">
        <v>320</v>
      </c>
      <c r="D113" s="17" t="s">
        <v>321</v>
      </c>
      <c r="E113" s="18">
        <v>301</v>
      </c>
      <c r="F113" s="19" t="s">
        <v>293</v>
      </c>
      <c r="G113" s="20">
        <f t="shared" si="73"/>
        <v>1564414901</v>
      </c>
      <c r="H113" s="20">
        <v>328968376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1235446525</v>
      </c>
      <c r="AA113" s="20"/>
      <c r="AB113" s="20"/>
      <c r="AC113" s="21">
        <f>+AD113/G113</f>
        <v>0.9999980823501502</v>
      </c>
      <c r="AD113" s="20">
        <f t="shared" si="107"/>
        <v>1564411901</v>
      </c>
      <c r="AE113" s="20">
        <f>+'[1]ENERO 2019'!$J$303</f>
        <v>328965376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>
        <f>+'[1]ENERO 2019'!$AB$303</f>
        <v>1235446525</v>
      </c>
      <c r="AX113" s="20"/>
      <c r="AY113" s="20"/>
      <c r="AZ113" s="21">
        <f t="shared" si="100"/>
        <v>1.917649849803027E-6</v>
      </c>
      <c r="BA113" s="20">
        <f t="shared" si="82"/>
        <v>3000</v>
      </c>
      <c r="BB113" s="20">
        <f t="shared" si="108"/>
        <v>3000</v>
      </c>
      <c r="BC113" s="20">
        <f t="shared" si="108"/>
        <v>0</v>
      </c>
      <c r="BD113" s="20">
        <f t="shared" si="108"/>
        <v>0</v>
      </c>
      <c r="BE113" s="20">
        <f t="shared" si="108"/>
        <v>0</v>
      </c>
      <c r="BF113" s="20">
        <f t="shared" si="108"/>
        <v>0</v>
      </c>
      <c r="BG113" s="20">
        <f t="shared" si="108"/>
        <v>0</v>
      </c>
      <c r="BH113" s="20">
        <f t="shared" si="108"/>
        <v>0</v>
      </c>
      <c r="BI113" s="20">
        <f t="shared" si="108"/>
        <v>0</v>
      </c>
      <c r="BJ113" s="20">
        <f t="shared" si="108"/>
        <v>0</v>
      </c>
      <c r="BK113" s="20">
        <f t="shared" si="108"/>
        <v>0</v>
      </c>
      <c r="BL113" s="20">
        <f t="shared" si="108"/>
        <v>0</v>
      </c>
      <c r="BM113" s="20">
        <f t="shared" si="108"/>
        <v>0</v>
      </c>
      <c r="BN113" s="20">
        <f t="shared" si="108"/>
        <v>0</v>
      </c>
      <c r="BO113" s="20">
        <f t="shared" si="108"/>
        <v>0</v>
      </c>
      <c r="BP113" s="20">
        <f t="shared" si="108"/>
        <v>0</v>
      </c>
      <c r="BQ113" s="20">
        <f t="shared" si="108"/>
        <v>0</v>
      </c>
      <c r="BR113" s="20">
        <f t="shared" si="109"/>
        <v>0</v>
      </c>
      <c r="BS113" s="20">
        <f t="shared" si="109"/>
        <v>0</v>
      </c>
      <c r="BT113" s="20">
        <f t="shared" si="109"/>
        <v>0</v>
      </c>
      <c r="BU113" s="20">
        <f t="shared" si="109"/>
        <v>0</v>
      </c>
      <c r="BV113" s="20">
        <f t="shared" si="109"/>
        <v>0</v>
      </c>
      <c r="BW113" s="21">
        <f t="shared" si="114"/>
        <v>4.0995090214881553E-3</v>
      </c>
      <c r="BX113" s="20">
        <f t="shared" si="115"/>
        <v>6413333</v>
      </c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>
        <f>+'[1]ENERO 2019'!$H$301</f>
        <v>6413333</v>
      </c>
      <c r="CR113" s="20"/>
      <c r="CS113" s="20"/>
      <c r="CT113" s="21">
        <f t="shared" si="86"/>
        <v>0.99590049097851185</v>
      </c>
      <c r="CU113" s="20">
        <f t="shared" si="49"/>
        <v>1558001568</v>
      </c>
      <c r="CV113" s="20">
        <f t="shared" si="111"/>
        <v>328968376</v>
      </c>
      <c r="CW113" s="20">
        <f t="shared" si="111"/>
        <v>0</v>
      </c>
      <c r="CX113" s="20">
        <f t="shared" si="111"/>
        <v>0</v>
      </c>
      <c r="CY113" s="20">
        <f t="shared" si="112"/>
        <v>0</v>
      </c>
      <c r="CZ113" s="20">
        <f t="shared" si="112"/>
        <v>0</v>
      </c>
      <c r="DA113" s="20">
        <f t="shared" si="112"/>
        <v>0</v>
      </c>
      <c r="DB113" s="20">
        <f t="shared" si="112"/>
        <v>0</v>
      </c>
      <c r="DC113" s="20">
        <f t="shared" si="112"/>
        <v>0</v>
      </c>
      <c r="DD113" s="20">
        <f t="shared" si="112"/>
        <v>0</v>
      </c>
      <c r="DE113" s="20">
        <f t="shared" si="112"/>
        <v>0</v>
      </c>
      <c r="DF113" s="20">
        <f t="shared" si="112"/>
        <v>0</v>
      </c>
      <c r="DG113" s="20">
        <f t="shared" si="112"/>
        <v>0</v>
      </c>
      <c r="DH113" s="20">
        <f t="shared" si="112"/>
        <v>0</v>
      </c>
      <c r="DI113" s="20">
        <f t="shared" si="112"/>
        <v>0</v>
      </c>
      <c r="DJ113" s="20">
        <f t="shared" si="112"/>
        <v>0</v>
      </c>
      <c r="DK113" s="20">
        <f t="shared" si="112"/>
        <v>0</v>
      </c>
      <c r="DL113" s="20">
        <f t="shared" si="112"/>
        <v>0</v>
      </c>
      <c r="DM113" s="20">
        <f t="shared" si="112"/>
        <v>0</v>
      </c>
      <c r="DN113" s="20">
        <f t="shared" si="112"/>
        <v>1229033192</v>
      </c>
      <c r="DO113" s="20">
        <f t="shared" si="113"/>
        <v>0</v>
      </c>
      <c r="DP113" s="20">
        <f t="shared" si="113"/>
        <v>0</v>
      </c>
      <c r="DR113" s="25">
        <f t="shared" si="99"/>
        <v>1564414901</v>
      </c>
      <c r="DS113" s="25">
        <f t="shared" si="41"/>
        <v>1564414901</v>
      </c>
      <c r="DT113" s="25">
        <f t="shared" si="90"/>
        <v>1564414901</v>
      </c>
    </row>
    <row r="114" spans="1:126" ht="24.75" customHeight="1" x14ac:dyDescent="0.3">
      <c r="A114" s="78"/>
      <c r="B114" s="190" t="s">
        <v>322</v>
      </c>
      <c r="C114" s="43" t="s">
        <v>323</v>
      </c>
      <c r="D114" s="79" t="s">
        <v>324</v>
      </c>
      <c r="E114" s="18">
        <v>301</v>
      </c>
      <c r="F114" s="19" t="s">
        <v>293</v>
      </c>
      <c r="G114" s="20">
        <f t="shared" si="73"/>
        <v>85000000</v>
      </c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20">
        <v>85000000</v>
      </c>
      <c r="AA114" s="80"/>
      <c r="AB114" s="80"/>
      <c r="AC114" s="21">
        <f t="shared" ref="AC114:AC132" si="118">+AD114/G114</f>
        <v>0.52941176470588236</v>
      </c>
      <c r="AD114" s="20">
        <f t="shared" si="107"/>
        <v>45000000</v>
      </c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>
        <f>+'[1]ENERO 2019'!$AB$328</f>
        <v>45000000</v>
      </c>
      <c r="AX114" s="80"/>
      <c r="AY114" s="80"/>
      <c r="AZ114" s="21">
        <f t="shared" si="100"/>
        <v>0.47058823529411764</v>
      </c>
      <c r="BA114" s="20">
        <f t="shared" si="82"/>
        <v>40000000</v>
      </c>
      <c r="BB114" s="20">
        <f t="shared" si="108"/>
        <v>0</v>
      </c>
      <c r="BC114" s="20">
        <f t="shared" si="108"/>
        <v>0</v>
      </c>
      <c r="BD114" s="20">
        <f t="shared" si="108"/>
        <v>0</v>
      </c>
      <c r="BE114" s="20">
        <f t="shared" si="108"/>
        <v>0</v>
      </c>
      <c r="BF114" s="20">
        <f t="shared" si="108"/>
        <v>0</v>
      </c>
      <c r="BG114" s="20">
        <f t="shared" si="108"/>
        <v>0</v>
      </c>
      <c r="BH114" s="20">
        <f t="shared" si="108"/>
        <v>0</v>
      </c>
      <c r="BI114" s="20">
        <f t="shared" si="108"/>
        <v>0</v>
      </c>
      <c r="BJ114" s="20">
        <f t="shared" si="108"/>
        <v>0</v>
      </c>
      <c r="BK114" s="20">
        <f t="shared" si="108"/>
        <v>0</v>
      </c>
      <c r="BL114" s="20">
        <f t="shared" si="108"/>
        <v>0</v>
      </c>
      <c r="BM114" s="20">
        <f t="shared" si="108"/>
        <v>0</v>
      </c>
      <c r="BN114" s="20">
        <f t="shared" si="108"/>
        <v>0</v>
      </c>
      <c r="BO114" s="20">
        <f t="shared" si="108"/>
        <v>0</v>
      </c>
      <c r="BP114" s="20">
        <f t="shared" si="108"/>
        <v>0</v>
      </c>
      <c r="BQ114" s="20">
        <f t="shared" si="108"/>
        <v>0</v>
      </c>
      <c r="BR114" s="20">
        <f t="shared" si="109"/>
        <v>0</v>
      </c>
      <c r="BS114" s="20">
        <f t="shared" si="109"/>
        <v>0</v>
      </c>
      <c r="BT114" s="20">
        <f t="shared" si="109"/>
        <v>40000000</v>
      </c>
      <c r="BU114" s="20">
        <f t="shared" si="109"/>
        <v>0</v>
      </c>
      <c r="BV114" s="20">
        <f t="shared" si="109"/>
        <v>0</v>
      </c>
      <c r="BW114" s="21">
        <f t="shared" si="114"/>
        <v>0.36721568235294116</v>
      </c>
      <c r="BX114" s="20">
        <f t="shared" si="110"/>
        <v>31213333</v>
      </c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>
        <f>+'[1]ENERO 2019'!$H$329</f>
        <v>31213333</v>
      </c>
      <c r="CR114" s="80"/>
      <c r="CS114" s="80"/>
      <c r="CT114" s="21">
        <f t="shared" si="86"/>
        <v>0.63278431764705889</v>
      </c>
      <c r="CU114" s="20">
        <f t="shared" ref="CU114:CU134" si="119">SUM(CV114:DP114)</f>
        <v>53786667</v>
      </c>
      <c r="CV114" s="20">
        <f t="shared" si="111"/>
        <v>0</v>
      </c>
      <c r="CW114" s="20">
        <f t="shared" si="111"/>
        <v>0</v>
      </c>
      <c r="CX114" s="20"/>
      <c r="CY114" s="20">
        <f t="shared" si="112"/>
        <v>0</v>
      </c>
      <c r="CZ114" s="20">
        <f t="shared" si="112"/>
        <v>0</v>
      </c>
      <c r="DA114" s="20">
        <f t="shared" si="112"/>
        <v>0</v>
      </c>
      <c r="DB114" s="20">
        <f t="shared" si="112"/>
        <v>0</v>
      </c>
      <c r="DC114" s="20">
        <f t="shared" si="112"/>
        <v>0</v>
      </c>
      <c r="DD114" s="20">
        <f t="shared" si="112"/>
        <v>0</v>
      </c>
      <c r="DE114" s="20">
        <f t="shared" si="112"/>
        <v>0</v>
      </c>
      <c r="DF114" s="20">
        <f t="shared" si="112"/>
        <v>0</v>
      </c>
      <c r="DG114" s="20">
        <f t="shared" si="112"/>
        <v>0</v>
      </c>
      <c r="DH114" s="20">
        <f t="shared" si="112"/>
        <v>0</v>
      </c>
      <c r="DI114" s="20">
        <f t="shared" si="112"/>
        <v>0</v>
      </c>
      <c r="DJ114" s="20">
        <f t="shared" si="112"/>
        <v>0</v>
      </c>
      <c r="DK114" s="20">
        <f t="shared" si="112"/>
        <v>0</v>
      </c>
      <c r="DL114" s="20">
        <f t="shared" si="112"/>
        <v>0</v>
      </c>
      <c r="DM114" s="20">
        <f t="shared" si="112"/>
        <v>0</v>
      </c>
      <c r="DN114" s="20">
        <f t="shared" si="112"/>
        <v>53786667</v>
      </c>
      <c r="DO114" s="20">
        <f t="shared" si="113"/>
        <v>0</v>
      </c>
      <c r="DP114" s="20">
        <f t="shared" si="113"/>
        <v>0</v>
      </c>
      <c r="DR114" s="25">
        <f t="shared" si="99"/>
        <v>85000000</v>
      </c>
      <c r="DS114" s="25">
        <f t="shared" si="41"/>
        <v>85000000</v>
      </c>
      <c r="DT114" s="25">
        <f t="shared" si="90"/>
        <v>85000000</v>
      </c>
    </row>
    <row r="115" spans="1:126" ht="35.25" customHeight="1" x14ac:dyDescent="0.3">
      <c r="A115" s="78"/>
      <c r="B115" s="191"/>
      <c r="C115" s="43" t="s">
        <v>325</v>
      </c>
      <c r="D115" s="79" t="s">
        <v>326</v>
      </c>
      <c r="E115" s="18">
        <v>301</v>
      </c>
      <c r="F115" s="19" t="s">
        <v>293</v>
      </c>
      <c r="G115" s="20">
        <f t="shared" si="73"/>
        <v>48000000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48000000</v>
      </c>
      <c r="AA115" s="80"/>
      <c r="AB115" s="80"/>
      <c r="AC115" s="21">
        <f t="shared" si="118"/>
        <v>0.40833333333333333</v>
      </c>
      <c r="AD115" s="20">
        <f t="shared" si="107"/>
        <v>19600000</v>
      </c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>
        <f>+'[1]ENERO 2019'!$AB$337</f>
        <v>19600000</v>
      </c>
      <c r="AX115" s="80"/>
      <c r="AY115" s="80"/>
      <c r="AZ115" s="21">
        <f t="shared" si="100"/>
        <v>0.59166666666666667</v>
      </c>
      <c r="BA115" s="20">
        <f t="shared" si="82"/>
        <v>28400000</v>
      </c>
      <c r="BB115" s="20">
        <f t="shared" si="108"/>
        <v>0</v>
      </c>
      <c r="BC115" s="20">
        <f t="shared" si="108"/>
        <v>0</v>
      </c>
      <c r="BD115" s="20">
        <f t="shared" si="108"/>
        <v>0</v>
      </c>
      <c r="BE115" s="20">
        <f t="shared" si="108"/>
        <v>0</v>
      </c>
      <c r="BF115" s="20">
        <f t="shared" si="108"/>
        <v>0</v>
      </c>
      <c r="BG115" s="20">
        <f t="shared" si="108"/>
        <v>0</v>
      </c>
      <c r="BH115" s="20">
        <f t="shared" si="108"/>
        <v>0</v>
      </c>
      <c r="BI115" s="20">
        <f t="shared" si="108"/>
        <v>0</v>
      </c>
      <c r="BJ115" s="20">
        <f t="shared" si="108"/>
        <v>0</v>
      </c>
      <c r="BK115" s="20">
        <f t="shared" si="108"/>
        <v>0</v>
      </c>
      <c r="BL115" s="20">
        <f t="shared" si="108"/>
        <v>0</v>
      </c>
      <c r="BM115" s="20">
        <f t="shared" si="108"/>
        <v>0</v>
      </c>
      <c r="BN115" s="20">
        <f t="shared" si="108"/>
        <v>0</v>
      </c>
      <c r="BO115" s="20">
        <f t="shared" si="108"/>
        <v>0</v>
      </c>
      <c r="BP115" s="20">
        <f t="shared" si="108"/>
        <v>0</v>
      </c>
      <c r="BQ115" s="20">
        <f t="shared" si="108"/>
        <v>0</v>
      </c>
      <c r="BR115" s="20">
        <f t="shared" si="109"/>
        <v>0</v>
      </c>
      <c r="BS115" s="20">
        <f t="shared" si="109"/>
        <v>0</v>
      </c>
      <c r="BT115" s="20">
        <f t="shared" si="109"/>
        <v>28400000</v>
      </c>
      <c r="BU115" s="20">
        <f t="shared" si="109"/>
        <v>0</v>
      </c>
      <c r="BV115" s="20">
        <f t="shared" si="109"/>
        <v>0</v>
      </c>
      <c r="BW115" s="21">
        <f t="shared" si="114"/>
        <v>0.11458333333333333</v>
      </c>
      <c r="BX115" s="20">
        <f t="shared" si="110"/>
        <v>5500000</v>
      </c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>
        <f>+'[1]ENERO 2019'!$H$335</f>
        <v>5500000</v>
      </c>
      <c r="CR115" s="80"/>
      <c r="CS115" s="80"/>
      <c r="CT115" s="21">
        <f t="shared" si="86"/>
        <v>0.88541666666666663</v>
      </c>
      <c r="CU115" s="20">
        <f t="shared" si="119"/>
        <v>42500000</v>
      </c>
      <c r="CV115" s="20">
        <f t="shared" si="111"/>
        <v>0</v>
      </c>
      <c r="CW115" s="20">
        <f t="shared" si="111"/>
        <v>0</v>
      </c>
      <c r="CX115" s="20"/>
      <c r="CY115" s="20">
        <f t="shared" si="112"/>
        <v>0</v>
      </c>
      <c r="CZ115" s="20">
        <f t="shared" si="112"/>
        <v>0</v>
      </c>
      <c r="DA115" s="20">
        <f t="shared" si="112"/>
        <v>0</v>
      </c>
      <c r="DB115" s="20">
        <f t="shared" si="112"/>
        <v>0</v>
      </c>
      <c r="DC115" s="20">
        <f t="shared" si="112"/>
        <v>0</v>
      </c>
      <c r="DD115" s="20">
        <f t="shared" si="112"/>
        <v>0</v>
      </c>
      <c r="DE115" s="20">
        <f t="shared" si="112"/>
        <v>0</v>
      </c>
      <c r="DF115" s="20">
        <f t="shared" si="112"/>
        <v>0</v>
      </c>
      <c r="DG115" s="20">
        <f t="shared" si="112"/>
        <v>0</v>
      </c>
      <c r="DH115" s="20">
        <f t="shared" si="112"/>
        <v>0</v>
      </c>
      <c r="DI115" s="20">
        <f t="shared" si="112"/>
        <v>0</v>
      </c>
      <c r="DJ115" s="20">
        <f t="shared" si="112"/>
        <v>0</v>
      </c>
      <c r="DK115" s="20">
        <f t="shared" si="112"/>
        <v>0</v>
      </c>
      <c r="DL115" s="20">
        <f t="shared" si="112"/>
        <v>0</v>
      </c>
      <c r="DM115" s="20">
        <f t="shared" si="112"/>
        <v>0</v>
      </c>
      <c r="DN115" s="20">
        <f t="shared" si="112"/>
        <v>42500000</v>
      </c>
      <c r="DO115" s="20">
        <f t="shared" si="113"/>
        <v>0</v>
      </c>
      <c r="DP115" s="20">
        <f t="shared" si="113"/>
        <v>0</v>
      </c>
      <c r="DR115" s="25">
        <f t="shared" si="99"/>
        <v>48000000</v>
      </c>
      <c r="DS115" s="25">
        <f t="shared" si="41"/>
        <v>48000000</v>
      </c>
      <c r="DT115" s="25">
        <f t="shared" si="90"/>
        <v>48000000</v>
      </c>
    </row>
    <row r="116" spans="1:126" ht="25.5" customHeight="1" x14ac:dyDescent="0.3">
      <c r="A116" s="78"/>
      <c r="B116" s="192"/>
      <c r="C116" s="43" t="s">
        <v>327</v>
      </c>
      <c r="D116" s="79" t="s">
        <v>328</v>
      </c>
      <c r="E116" s="18">
        <v>301</v>
      </c>
      <c r="F116" s="19" t="s">
        <v>293</v>
      </c>
      <c r="G116" s="20">
        <f t="shared" si="73"/>
        <v>40000000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40000000</v>
      </c>
      <c r="AA116" s="80"/>
      <c r="AB116" s="80"/>
      <c r="AC116" s="21">
        <f t="shared" si="118"/>
        <v>1</v>
      </c>
      <c r="AD116" s="20">
        <f t="shared" si="107"/>
        <v>40000000</v>
      </c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>
        <f>+'[1]ENERO 2019'!$AB$344</f>
        <v>40000000</v>
      </c>
      <c r="AX116" s="80"/>
      <c r="AY116" s="80"/>
      <c r="AZ116" s="21">
        <f t="shared" si="100"/>
        <v>0</v>
      </c>
      <c r="BA116" s="20">
        <f>SUM(BB116:BV116)</f>
        <v>0</v>
      </c>
      <c r="BB116" s="20">
        <f t="shared" si="108"/>
        <v>0</v>
      </c>
      <c r="BC116" s="20">
        <f t="shared" si="108"/>
        <v>0</v>
      </c>
      <c r="BD116" s="20">
        <f t="shared" si="108"/>
        <v>0</v>
      </c>
      <c r="BE116" s="20">
        <f t="shared" si="108"/>
        <v>0</v>
      </c>
      <c r="BF116" s="20">
        <f t="shared" si="108"/>
        <v>0</v>
      </c>
      <c r="BG116" s="20">
        <f t="shared" si="108"/>
        <v>0</v>
      </c>
      <c r="BH116" s="20">
        <f t="shared" si="108"/>
        <v>0</v>
      </c>
      <c r="BI116" s="20">
        <f t="shared" si="108"/>
        <v>0</v>
      </c>
      <c r="BJ116" s="20">
        <f t="shared" si="108"/>
        <v>0</v>
      </c>
      <c r="BK116" s="20">
        <f t="shared" si="108"/>
        <v>0</v>
      </c>
      <c r="BL116" s="20">
        <f t="shared" si="108"/>
        <v>0</v>
      </c>
      <c r="BM116" s="20">
        <f t="shared" si="108"/>
        <v>0</v>
      </c>
      <c r="BN116" s="20">
        <f t="shared" si="108"/>
        <v>0</v>
      </c>
      <c r="BO116" s="20">
        <f t="shared" si="108"/>
        <v>0</v>
      </c>
      <c r="BP116" s="20">
        <f t="shared" si="108"/>
        <v>0</v>
      </c>
      <c r="BQ116" s="20">
        <f t="shared" si="108"/>
        <v>0</v>
      </c>
      <c r="BR116" s="20">
        <f t="shared" si="109"/>
        <v>0</v>
      </c>
      <c r="BS116" s="20">
        <f t="shared" si="109"/>
        <v>0</v>
      </c>
      <c r="BT116" s="20">
        <f t="shared" si="109"/>
        <v>0</v>
      </c>
      <c r="BU116" s="20">
        <f t="shared" si="109"/>
        <v>0</v>
      </c>
      <c r="BV116" s="20">
        <f t="shared" si="109"/>
        <v>0</v>
      </c>
      <c r="BW116" s="21">
        <f t="shared" si="114"/>
        <v>0.3125</v>
      </c>
      <c r="BX116" s="20">
        <f t="shared" si="110"/>
        <v>12500000</v>
      </c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>
        <f>+'[1]ENERO 2019'!$H$342</f>
        <v>12500000</v>
      </c>
      <c r="CR116" s="80"/>
      <c r="CS116" s="80"/>
      <c r="CT116" s="21">
        <f t="shared" si="86"/>
        <v>0.6875</v>
      </c>
      <c r="CU116" s="20">
        <f t="shared" si="119"/>
        <v>27500000</v>
      </c>
      <c r="CV116" s="20">
        <f t="shared" si="111"/>
        <v>0</v>
      </c>
      <c r="CW116" s="20">
        <f t="shared" si="111"/>
        <v>0</v>
      </c>
      <c r="CX116" s="20"/>
      <c r="CY116" s="20">
        <f t="shared" si="112"/>
        <v>0</v>
      </c>
      <c r="CZ116" s="20">
        <f t="shared" si="112"/>
        <v>0</v>
      </c>
      <c r="DA116" s="20">
        <f t="shared" si="112"/>
        <v>0</v>
      </c>
      <c r="DB116" s="20">
        <f t="shared" si="112"/>
        <v>0</v>
      </c>
      <c r="DC116" s="20">
        <f t="shared" si="112"/>
        <v>0</v>
      </c>
      <c r="DD116" s="20">
        <f t="shared" si="112"/>
        <v>0</v>
      </c>
      <c r="DE116" s="20">
        <f t="shared" si="112"/>
        <v>0</v>
      </c>
      <c r="DF116" s="20">
        <f t="shared" si="112"/>
        <v>0</v>
      </c>
      <c r="DG116" s="20">
        <f t="shared" si="112"/>
        <v>0</v>
      </c>
      <c r="DH116" s="20">
        <f t="shared" si="112"/>
        <v>0</v>
      </c>
      <c r="DI116" s="20">
        <f t="shared" si="112"/>
        <v>0</v>
      </c>
      <c r="DJ116" s="20">
        <f t="shared" si="112"/>
        <v>0</v>
      </c>
      <c r="DK116" s="20">
        <f t="shared" si="112"/>
        <v>0</v>
      </c>
      <c r="DL116" s="20">
        <f t="shared" si="112"/>
        <v>0</v>
      </c>
      <c r="DM116" s="20">
        <f t="shared" si="112"/>
        <v>0</v>
      </c>
      <c r="DN116" s="20">
        <f t="shared" si="112"/>
        <v>27500000</v>
      </c>
      <c r="DO116" s="20">
        <f t="shared" si="113"/>
        <v>0</v>
      </c>
      <c r="DP116" s="20">
        <f t="shared" si="113"/>
        <v>0</v>
      </c>
      <c r="DR116" s="25">
        <f t="shared" si="99"/>
        <v>40000000</v>
      </c>
      <c r="DS116" s="25">
        <f t="shared" ref="DS116:DS135" si="120">+AD116+BA116</f>
        <v>40000000</v>
      </c>
      <c r="DT116" s="25">
        <f t="shared" si="90"/>
        <v>40000000</v>
      </c>
    </row>
    <row r="117" spans="1:126" s="39" customFormat="1" ht="21" customHeight="1" thickBot="1" x14ac:dyDescent="0.35">
      <c r="A117" s="73"/>
      <c r="B117" s="193" t="s">
        <v>329</v>
      </c>
      <c r="C117" s="194"/>
      <c r="D117" s="194"/>
      <c r="E117" s="194"/>
      <c r="F117" s="195"/>
      <c r="G117" s="51">
        <f>SUM(G102:G116)</f>
        <v>2679419951</v>
      </c>
      <c r="H117" s="51">
        <f t="shared" ref="H117:AA117" si="121">SUM(H102:H116)</f>
        <v>328968376</v>
      </c>
      <c r="I117" s="51">
        <f t="shared" si="121"/>
        <v>180000000</v>
      </c>
      <c r="J117" s="51">
        <f t="shared" si="121"/>
        <v>0</v>
      </c>
      <c r="K117" s="51">
        <f t="shared" si="121"/>
        <v>0</v>
      </c>
      <c r="L117" s="51">
        <f t="shared" si="121"/>
        <v>208000000</v>
      </c>
      <c r="M117" s="51">
        <f t="shared" si="121"/>
        <v>0</v>
      </c>
      <c r="N117" s="51">
        <f t="shared" si="121"/>
        <v>0</v>
      </c>
      <c r="O117" s="51">
        <f t="shared" si="121"/>
        <v>0</v>
      </c>
      <c r="P117" s="51">
        <f t="shared" si="121"/>
        <v>0</v>
      </c>
      <c r="Q117" s="51">
        <f t="shared" si="121"/>
        <v>0</v>
      </c>
      <c r="R117" s="51">
        <f t="shared" si="121"/>
        <v>0</v>
      </c>
      <c r="S117" s="51">
        <f t="shared" si="121"/>
        <v>0</v>
      </c>
      <c r="T117" s="51">
        <f t="shared" si="121"/>
        <v>0</v>
      </c>
      <c r="U117" s="51">
        <f t="shared" si="121"/>
        <v>0</v>
      </c>
      <c r="V117" s="51">
        <f t="shared" si="121"/>
        <v>0</v>
      </c>
      <c r="W117" s="51">
        <f t="shared" si="121"/>
        <v>100000000</v>
      </c>
      <c r="X117" s="51">
        <f t="shared" si="121"/>
        <v>0</v>
      </c>
      <c r="Y117" s="51">
        <f t="shared" si="121"/>
        <v>0</v>
      </c>
      <c r="Z117" s="51">
        <f t="shared" si="121"/>
        <v>1770728185</v>
      </c>
      <c r="AA117" s="51">
        <f t="shared" si="121"/>
        <v>0</v>
      </c>
      <c r="AB117" s="51">
        <f>SUM(AB102:AB116)</f>
        <v>91723390</v>
      </c>
      <c r="AC117" s="37">
        <f t="shared" si="118"/>
        <v>0.77278363931985217</v>
      </c>
      <c r="AD117" s="51">
        <f t="shared" ref="AD117:AY117" si="122">SUM(AD102:AD116)</f>
        <v>2070611901</v>
      </c>
      <c r="AE117" s="51">
        <f t="shared" si="122"/>
        <v>328965376</v>
      </c>
      <c r="AF117" s="51">
        <f t="shared" si="122"/>
        <v>114760000</v>
      </c>
      <c r="AG117" s="51">
        <f t="shared" si="122"/>
        <v>0</v>
      </c>
      <c r="AH117" s="51">
        <f t="shared" si="122"/>
        <v>0</v>
      </c>
      <c r="AI117" s="51">
        <f t="shared" si="122"/>
        <v>150000000</v>
      </c>
      <c r="AJ117" s="51">
        <f t="shared" si="122"/>
        <v>0</v>
      </c>
      <c r="AK117" s="51">
        <f t="shared" si="122"/>
        <v>0</v>
      </c>
      <c r="AL117" s="51">
        <f t="shared" si="122"/>
        <v>0</v>
      </c>
      <c r="AM117" s="51">
        <f t="shared" si="122"/>
        <v>0</v>
      </c>
      <c r="AN117" s="51">
        <f t="shared" si="122"/>
        <v>0</v>
      </c>
      <c r="AO117" s="51">
        <f t="shared" si="122"/>
        <v>0</v>
      </c>
      <c r="AP117" s="51">
        <f t="shared" si="122"/>
        <v>0</v>
      </c>
      <c r="AQ117" s="51">
        <f t="shared" si="122"/>
        <v>0</v>
      </c>
      <c r="AR117" s="51">
        <f t="shared" si="122"/>
        <v>0</v>
      </c>
      <c r="AS117" s="51">
        <f t="shared" si="122"/>
        <v>0</v>
      </c>
      <c r="AT117" s="51">
        <f t="shared" si="122"/>
        <v>0</v>
      </c>
      <c r="AU117" s="51">
        <f t="shared" si="122"/>
        <v>0</v>
      </c>
      <c r="AV117" s="51">
        <f t="shared" si="122"/>
        <v>0</v>
      </c>
      <c r="AW117" s="51">
        <f t="shared" si="122"/>
        <v>1426086525</v>
      </c>
      <c r="AX117" s="51">
        <f t="shared" si="122"/>
        <v>0</v>
      </c>
      <c r="AY117" s="51">
        <f t="shared" si="122"/>
        <v>50800000</v>
      </c>
      <c r="AZ117" s="37">
        <f t="shared" si="100"/>
        <v>0.22721636068014783</v>
      </c>
      <c r="BA117" s="51">
        <f t="shared" ref="BA117:BV117" si="123">SUM(BA102:BA116)</f>
        <v>608808050</v>
      </c>
      <c r="BB117" s="51">
        <f t="shared" si="123"/>
        <v>3000</v>
      </c>
      <c r="BC117" s="51">
        <f t="shared" si="123"/>
        <v>65240000</v>
      </c>
      <c r="BD117" s="51">
        <f t="shared" si="123"/>
        <v>0</v>
      </c>
      <c r="BE117" s="51">
        <f t="shared" si="123"/>
        <v>0</v>
      </c>
      <c r="BF117" s="51">
        <f t="shared" si="123"/>
        <v>58000000</v>
      </c>
      <c r="BG117" s="51">
        <f t="shared" si="123"/>
        <v>0</v>
      </c>
      <c r="BH117" s="51">
        <f t="shared" si="123"/>
        <v>0</v>
      </c>
      <c r="BI117" s="51">
        <f t="shared" si="123"/>
        <v>0</v>
      </c>
      <c r="BJ117" s="51">
        <f t="shared" si="123"/>
        <v>0</v>
      </c>
      <c r="BK117" s="51">
        <f t="shared" si="123"/>
        <v>0</v>
      </c>
      <c r="BL117" s="51">
        <f t="shared" si="123"/>
        <v>0</v>
      </c>
      <c r="BM117" s="51">
        <f t="shared" si="123"/>
        <v>0</v>
      </c>
      <c r="BN117" s="51">
        <f t="shared" si="123"/>
        <v>0</v>
      </c>
      <c r="BO117" s="51">
        <f t="shared" si="123"/>
        <v>0</v>
      </c>
      <c r="BP117" s="51">
        <f t="shared" si="123"/>
        <v>0</v>
      </c>
      <c r="BQ117" s="51">
        <f t="shared" si="123"/>
        <v>100000000</v>
      </c>
      <c r="BR117" s="51">
        <f t="shared" si="123"/>
        <v>0</v>
      </c>
      <c r="BS117" s="51">
        <f t="shared" si="123"/>
        <v>0</v>
      </c>
      <c r="BT117" s="51">
        <f t="shared" si="123"/>
        <v>344641660</v>
      </c>
      <c r="BU117" s="51">
        <f t="shared" si="123"/>
        <v>0</v>
      </c>
      <c r="BV117" s="51">
        <f t="shared" si="123"/>
        <v>40923390</v>
      </c>
      <c r="BW117" s="37">
        <f t="shared" si="114"/>
        <v>0.11844603638244687</v>
      </c>
      <c r="BX117" s="51">
        <f t="shared" ref="BX117:CS117" si="124">SUM(BX102:BX116)</f>
        <v>317366673</v>
      </c>
      <c r="BY117" s="51">
        <f t="shared" si="124"/>
        <v>0</v>
      </c>
      <c r="BZ117" s="51">
        <f t="shared" si="124"/>
        <v>114720003</v>
      </c>
      <c r="CA117" s="51">
        <f t="shared" si="124"/>
        <v>0</v>
      </c>
      <c r="CB117" s="51">
        <f t="shared" si="124"/>
        <v>0</v>
      </c>
      <c r="CC117" s="51">
        <f t="shared" si="124"/>
        <v>125960004</v>
      </c>
      <c r="CD117" s="51">
        <f t="shared" si="124"/>
        <v>0</v>
      </c>
      <c r="CE117" s="51">
        <f t="shared" si="124"/>
        <v>0</v>
      </c>
      <c r="CF117" s="51">
        <f t="shared" si="124"/>
        <v>0</v>
      </c>
      <c r="CG117" s="51">
        <f t="shared" si="124"/>
        <v>0</v>
      </c>
      <c r="CH117" s="51">
        <f t="shared" si="124"/>
        <v>0</v>
      </c>
      <c r="CI117" s="51">
        <f t="shared" si="124"/>
        <v>0</v>
      </c>
      <c r="CJ117" s="51">
        <f t="shared" si="124"/>
        <v>0</v>
      </c>
      <c r="CK117" s="51">
        <f t="shared" si="124"/>
        <v>0</v>
      </c>
      <c r="CL117" s="51">
        <f t="shared" si="124"/>
        <v>0</v>
      </c>
      <c r="CM117" s="51">
        <f t="shared" si="124"/>
        <v>0</v>
      </c>
      <c r="CN117" s="51">
        <f t="shared" si="124"/>
        <v>0</v>
      </c>
      <c r="CO117" s="51">
        <f t="shared" si="124"/>
        <v>0</v>
      </c>
      <c r="CP117" s="51">
        <f t="shared" si="124"/>
        <v>0</v>
      </c>
      <c r="CQ117" s="51">
        <f t="shared" si="124"/>
        <v>65626666</v>
      </c>
      <c r="CR117" s="51">
        <f t="shared" si="124"/>
        <v>0</v>
      </c>
      <c r="CS117" s="51">
        <f t="shared" si="124"/>
        <v>11060000</v>
      </c>
      <c r="CT117" s="37">
        <f t="shared" si="86"/>
        <v>0.88155396361755312</v>
      </c>
      <c r="CU117" s="51">
        <f t="shared" ref="CU117:DP117" si="125">SUM(CU102:CU116)</f>
        <v>2362053278</v>
      </c>
      <c r="CV117" s="51">
        <f t="shared" si="125"/>
        <v>328968376</v>
      </c>
      <c r="CW117" s="51">
        <f t="shared" si="125"/>
        <v>65279997</v>
      </c>
      <c r="CX117" s="51">
        <f t="shared" si="125"/>
        <v>0</v>
      </c>
      <c r="CY117" s="51">
        <f t="shared" si="125"/>
        <v>0</v>
      </c>
      <c r="CZ117" s="51">
        <f t="shared" si="125"/>
        <v>82039996</v>
      </c>
      <c r="DA117" s="51">
        <f t="shared" si="125"/>
        <v>0</v>
      </c>
      <c r="DB117" s="51">
        <f t="shared" si="125"/>
        <v>0</v>
      </c>
      <c r="DC117" s="51">
        <f t="shared" si="125"/>
        <v>0</v>
      </c>
      <c r="DD117" s="51">
        <f t="shared" si="125"/>
        <v>0</v>
      </c>
      <c r="DE117" s="51">
        <f t="shared" si="125"/>
        <v>0</v>
      </c>
      <c r="DF117" s="51">
        <f t="shared" si="125"/>
        <v>0</v>
      </c>
      <c r="DG117" s="51">
        <f t="shared" si="125"/>
        <v>0</v>
      </c>
      <c r="DH117" s="51">
        <f t="shared" si="125"/>
        <v>0</v>
      </c>
      <c r="DI117" s="51">
        <f t="shared" si="125"/>
        <v>0</v>
      </c>
      <c r="DJ117" s="51">
        <f t="shared" si="125"/>
        <v>0</v>
      </c>
      <c r="DK117" s="51">
        <f t="shared" si="125"/>
        <v>100000000</v>
      </c>
      <c r="DL117" s="51">
        <f t="shared" si="125"/>
        <v>0</v>
      </c>
      <c r="DM117" s="51">
        <f t="shared" si="125"/>
        <v>0</v>
      </c>
      <c r="DN117" s="51">
        <f t="shared" si="125"/>
        <v>1705101519</v>
      </c>
      <c r="DO117" s="51">
        <f t="shared" si="125"/>
        <v>0</v>
      </c>
      <c r="DP117" s="51">
        <f t="shared" si="125"/>
        <v>80663390</v>
      </c>
      <c r="DR117" s="25">
        <f t="shared" si="99"/>
        <v>2679419951</v>
      </c>
      <c r="DS117" s="25">
        <f t="shared" si="120"/>
        <v>2679419951</v>
      </c>
      <c r="DT117" s="25">
        <f t="shared" si="90"/>
        <v>2679419951</v>
      </c>
    </row>
    <row r="118" spans="1:126" ht="52.5" customHeight="1" thickTop="1" thickBot="1" x14ac:dyDescent="0.35">
      <c r="A118" s="196" t="s">
        <v>330</v>
      </c>
      <c r="B118" s="81" t="s">
        <v>331</v>
      </c>
      <c r="C118" s="43" t="s">
        <v>332</v>
      </c>
      <c r="D118" s="17" t="s">
        <v>333</v>
      </c>
      <c r="E118" s="82">
        <v>510</v>
      </c>
      <c r="F118" s="19" t="s">
        <v>334</v>
      </c>
      <c r="G118" s="20">
        <f t="shared" si="73"/>
        <v>2500000</v>
      </c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68"/>
      <c r="S118" s="68"/>
      <c r="T118" s="68"/>
      <c r="U118" s="68"/>
      <c r="V118" s="20"/>
      <c r="W118" s="20"/>
      <c r="X118" s="20"/>
      <c r="Y118" s="20"/>
      <c r="Z118" s="20"/>
      <c r="AA118" s="20"/>
      <c r="AB118" s="20">
        <v>2500000</v>
      </c>
      <c r="AC118" s="21">
        <f t="shared" si="118"/>
        <v>0</v>
      </c>
      <c r="AD118" s="20">
        <f t="shared" ref="AD118:AD134" si="126">SUM(AE118:AY118)</f>
        <v>0</v>
      </c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1">
        <f t="shared" si="100"/>
        <v>1</v>
      </c>
      <c r="BA118" s="20">
        <f t="shared" ref="BA118:BA134" si="127">SUM(BB118:BV118)</f>
        <v>2500000</v>
      </c>
      <c r="BB118" s="20">
        <f t="shared" ref="BB118:BQ134" si="128">H118-AE118</f>
        <v>0</v>
      </c>
      <c r="BC118" s="20">
        <f t="shared" si="128"/>
        <v>0</v>
      </c>
      <c r="BD118" s="20"/>
      <c r="BE118" s="20">
        <f t="shared" ref="BE118:BT133" si="129">K118-AH118</f>
        <v>0</v>
      </c>
      <c r="BF118" s="20">
        <f t="shared" si="129"/>
        <v>0</v>
      </c>
      <c r="BG118" s="20">
        <f t="shared" si="129"/>
        <v>0</v>
      </c>
      <c r="BH118" s="20">
        <f t="shared" si="129"/>
        <v>0</v>
      </c>
      <c r="BI118" s="20">
        <f t="shared" si="129"/>
        <v>0</v>
      </c>
      <c r="BJ118" s="20">
        <f t="shared" si="129"/>
        <v>0</v>
      </c>
      <c r="BK118" s="20">
        <f t="shared" si="129"/>
        <v>0</v>
      </c>
      <c r="BL118" s="20">
        <f t="shared" si="129"/>
        <v>0</v>
      </c>
      <c r="BM118" s="20">
        <f t="shared" si="129"/>
        <v>0</v>
      </c>
      <c r="BN118" s="20">
        <f t="shared" si="129"/>
        <v>0</v>
      </c>
      <c r="BO118" s="20">
        <f t="shared" si="129"/>
        <v>0</v>
      </c>
      <c r="BP118" s="20">
        <f t="shared" si="129"/>
        <v>0</v>
      </c>
      <c r="BQ118" s="20">
        <f t="shared" si="129"/>
        <v>0</v>
      </c>
      <c r="BR118" s="20">
        <f t="shared" si="129"/>
        <v>0</v>
      </c>
      <c r="BS118" s="20">
        <f t="shared" si="129"/>
        <v>0</v>
      </c>
      <c r="BT118" s="20">
        <f t="shared" si="129"/>
        <v>0</v>
      </c>
      <c r="BU118" s="20">
        <f t="shared" ref="BU118:BV134" si="130">AA118-AX118</f>
        <v>0</v>
      </c>
      <c r="BV118" s="20">
        <f t="shared" si="130"/>
        <v>2500000</v>
      </c>
      <c r="BW118" s="21">
        <f t="shared" si="114"/>
        <v>0</v>
      </c>
      <c r="BX118" s="20">
        <f t="shared" ref="BX118:BX134" si="131">SUM(BY118:CS118)</f>
        <v>0</v>
      </c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1">
        <f t="shared" si="86"/>
        <v>1</v>
      </c>
      <c r="CU118" s="20">
        <f t="shared" si="119"/>
        <v>2500000</v>
      </c>
      <c r="CV118" s="20">
        <f t="shared" ref="CV118:DJ134" si="132">H118-BY118</f>
        <v>0</v>
      </c>
      <c r="CW118" s="20">
        <f t="shared" si="132"/>
        <v>0</v>
      </c>
      <c r="CX118" s="20"/>
      <c r="CY118" s="20">
        <f t="shared" ref="CY118:DN134" si="133">K118-CB118</f>
        <v>0</v>
      </c>
      <c r="CZ118" s="20">
        <f t="shared" si="133"/>
        <v>0</v>
      </c>
      <c r="DA118" s="20">
        <f t="shared" si="133"/>
        <v>0</v>
      </c>
      <c r="DB118" s="20">
        <f t="shared" si="133"/>
        <v>0</v>
      </c>
      <c r="DC118" s="20">
        <f t="shared" si="133"/>
        <v>0</v>
      </c>
      <c r="DD118" s="20">
        <f t="shared" si="133"/>
        <v>0</v>
      </c>
      <c r="DE118" s="20">
        <f t="shared" si="133"/>
        <v>0</v>
      </c>
      <c r="DF118" s="20">
        <f t="shared" si="133"/>
        <v>0</v>
      </c>
      <c r="DG118" s="20">
        <f t="shared" si="133"/>
        <v>0</v>
      </c>
      <c r="DH118" s="20">
        <f t="shared" si="133"/>
        <v>0</v>
      </c>
      <c r="DI118" s="20">
        <f t="shared" si="133"/>
        <v>0</v>
      </c>
      <c r="DJ118" s="20">
        <f t="shared" si="133"/>
        <v>0</v>
      </c>
      <c r="DK118" s="20">
        <f t="shared" si="133"/>
        <v>0</v>
      </c>
      <c r="DL118" s="20">
        <f t="shared" si="133"/>
        <v>0</v>
      </c>
      <c r="DM118" s="20">
        <f t="shared" si="133"/>
        <v>0</v>
      </c>
      <c r="DN118" s="20">
        <f t="shared" si="133"/>
        <v>0</v>
      </c>
      <c r="DO118" s="20">
        <f t="shared" ref="DO118:DP134" si="134">AA118-CR118</f>
        <v>0</v>
      </c>
      <c r="DP118" s="20">
        <f t="shared" si="134"/>
        <v>2500000</v>
      </c>
      <c r="DR118" s="25">
        <f t="shared" si="99"/>
        <v>2500000</v>
      </c>
      <c r="DS118" s="25">
        <f t="shared" si="120"/>
        <v>2500000</v>
      </c>
      <c r="DT118" s="25">
        <f t="shared" si="90"/>
        <v>2500000</v>
      </c>
    </row>
    <row r="119" spans="1:126" ht="25.5" customHeight="1" thickTop="1" x14ac:dyDescent="0.3">
      <c r="A119" s="197"/>
      <c r="B119" s="198" t="s">
        <v>335</v>
      </c>
      <c r="C119" s="43" t="s">
        <v>336</v>
      </c>
      <c r="D119" s="17" t="s">
        <v>337</v>
      </c>
      <c r="E119" s="82">
        <v>111</v>
      </c>
      <c r="F119" s="19" t="s">
        <v>293</v>
      </c>
      <c r="G119" s="20">
        <f t="shared" si="73"/>
        <v>11776000000</v>
      </c>
      <c r="H119" s="20"/>
      <c r="I119" s="20"/>
      <c r="J119" s="20"/>
      <c r="K119" s="20">
        <v>10500000000</v>
      </c>
      <c r="L119" s="20"/>
      <c r="M119" s="20"/>
      <c r="N119" s="20">
        <v>130000000</v>
      </c>
      <c r="O119" s="20">
        <v>266000000</v>
      </c>
      <c r="P119" s="20">
        <v>450000000</v>
      </c>
      <c r="Q119" s="20">
        <v>370000000</v>
      </c>
      <c r="R119" s="20"/>
      <c r="S119" s="20"/>
      <c r="T119" s="20"/>
      <c r="U119" s="20">
        <v>60000000</v>
      </c>
      <c r="V119" s="20"/>
      <c r="W119" s="20"/>
      <c r="X119" s="20"/>
      <c r="Y119" s="20"/>
      <c r="Z119" s="20"/>
      <c r="AA119" s="20"/>
      <c r="AB119" s="20"/>
      <c r="AC119" s="21">
        <f t="shared" si="118"/>
        <v>1.1520040760869565E-3</v>
      </c>
      <c r="AD119" s="20">
        <f t="shared" si="126"/>
        <v>13566000</v>
      </c>
      <c r="AE119" s="20"/>
      <c r="AF119" s="20"/>
      <c r="AG119" s="20"/>
      <c r="AH119" s="20"/>
      <c r="AI119" s="20"/>
      <c r="AJ119" s="20"/>
      <c r="AK119" s="20">
        <f>+'[1]ENERO 2019'!$P$18</f>
        <v>13566000</v>
      </c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1">
        <f t="shared" si="100"/>
        <v>0.99884799592391305</v>
      </c>
      <c r="BA119" s="20">
        <f t="shared" si="127"/>
        <v>11762434000</v>
      </c>
      <c r="BB119" s="20">
        <f t="shared" si="128"/>
        <v>0</v>
      </c>
      <c r="BC119" s="20">
        <f t="shared" si="128"/>
        <v>0</v>
      </c>
      <c r="BD119" s="20"/>
      <c r="BE119" s="20">
        <f t="shared" si="129"/>
        <v>10500000000</v>
      </c>
      <c r="BF119" s="20">
        <f t="shared" si="129"/>
        <v>0</v>
      </c>
      <c r="BG119" s="20">
        <f t="shared" si="129"/>
        <v>0</v>
      </c>
      <c r="BH119" s="20">
        <f t="shared" si="129"/>
        <v>116434000</v>
      </c>
      <c r="BI119" s="20">
        <f t="shared" si="129"/>
        <v>266000000</v>
      </c>
      <c r="BJ119" s="20">
        <f t="shared" si="129"/>
        <v>450000000</v>
      </c>
      <c r="BK119" s="20">
        <f t="shared" si="129"/>
        <v>370000000</v>
      </c>
      <c r="BL119" s="20">
        <f t="shared" si="129"/>
        <v>0</v>
      </c>
      <c r="BM119" s="20">
        <f t="shared" si="129"/>
        <v>0</v>
      </c>
      <c r="BN119" s="20">
        <f t="shared" si="129"/>
        <v>0</v>
      </c>
      <c r="BO119" s="20">
        <f t="shared" si="129"/>
        <v>60000000</v>
      </c>
      <c r="BP119" s="20">
        <f t="shared" si="129"/>
        <v>0</v>
      </c>
      <c r="BQ119" s="20">
        <f t="shared" si="129"/>
        <v>0</v>
      </c>
      <c r="BR119" s="20">
        <f t="shared" si="129"/>
        <v>0</v>
      </c>
      <c r="BS119" s="20">
        <f t="shared" si="129"/>
        <v>0</v>
      </c>
      <c r="BT119" s="20">
        <f t="shared" si="129"/>
        <v>0</v>
      </c>
      <c r="BU119" s="20">
        <f t="shared" si="130"/>
        <v>0</v>
      </c>
      <c r="BV119" s="20">
        <f t="shared" si="130"/>
        <v>0</v>
      </c>
      <c r="BW119" s="21">
        <f t="shared" si="114"/>
        <v>0</v>
      </c>
      <c r="BX119" s="20">
        <f t="shared" si="131"/>
        <v>0</v>
      </c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1">
        <f t="shared" si="86"/>
        <v>1</v>
      </c>
      <c r="CU119" s="20">
        <f t="shared" si="119"/>
        <v>11776000000</v>
      </c>
      <c r="CV119" s="20">
        <f t="shared" si="132"/>
        <v>0</v>
      </c>
      <c r="CW119" s="20">
        <f t="shared" si="132"/>
        <v>0</v>
      </c>
      <c r="CX119" s="20"/>
      <c r="CY119" s="20">
        <f t="shared" si="133"/>
        <v>10500000000</v>
      </c>
      <c r="CZ119" s="20">
        <f t="shared" si="133"/>
        <v>0</v>
      </c>
      <c r="DA119" s="20">
        <f t="shared" si="133"/>
        <v>0</v>
      </c>
      <c r="DB119" s="20">
        <f t="shared" si="133"/>
        <v>130000000</v>
      </c>
      <c r="DC119" s="20">
        <f t="shared" si="133"/>
        <v>266000000</v>
      </c>
      <c r="DD119" s="20">
        <f t="shared" si="133"/>
        <v>450000000</v>
      </c>
      <c r="DE119" s="20">
        <f t="shared" si="133"/>
        <v>370000000</v>
      </c>
      <c r="DF119" s="20">
        <f t="shared" si="133"/>
        <v>0</v>
      </c>
      <c r="DG119" s="20">
        <f t="shared" si="133"/>
        <v>0</v>
      </c>
      <c r="DH119" s="20">
        <f t="shared" si="133"/>
        <v>0</v>
      </c>
      <c r="DI119" s="20">
        <f t="shared" si="133"/>
        <v>60000000</v>
      </c>
      <c r="DJ119" s="20">
        <f t="shared" si="133"/>
        <v>0</v>
      </c>
      <c r="DK119" s="20">
        <f t="shared" si="133"/>
        <v>0</v>
      </c>
      <c r="DL119" s="20">
        <f t="shared" si="133"/>
        <v>0</v>
      </c>
      <c r="DM119" s="20">
        <f t="shared" si="133"/>
        <v>0</v>
      </c>
      <c r="DN119" s="20">
        <f t="shared" si="133"/>
        <v>0</v>
      </c>
      <c r="DO119" s="20">
        <f t="shared" si="134"/>
        <v>0</v>
      </c>
      <c r="DP119" s="20">
        <f t="shared" si="134"/>
        <v>0</v>
      </c>
      <c r="DR119" s="25">
        <f t="shared" si="99"/>
        <v>11776000000</v>
      </c>
      <c r="DS119" s="25">
        <f t="shared" si="120"/>
        <v>11776000000</v>
      </c>
      <c r="DT119" s="25">
        <f t="shared" si="90"/>
        <v>11776000000</v>
      </c>
    </row>
    <row r="120" spans="1:126" s="70" customFormat="1" ht="75.75" customHeight="1" x14ac:dyDescent="0.3">
      <c r="A120" s="197"/>
      <c r="B120" s="199"/>
      <c r="C120" s="83" t="s">
        <v>338</v>
      </c>
      <c r="D120" s="17" t="s">
        <v>339</v>
      </c>
      <c r="E120" s="84">
        <v>111</v>
      </c>
      <c r="F120" s="19" t="s">
        <v>340</v>
      </c>
      <c r="G120" s="20">
        <f t="shared" si="73"/>
        <v>1745039396</v>
      </c>
      <c r="H120" s="20"/>
      <c r="I120" s="20"/>
      <c r="J120" s="20"/>
      <c r="K120" s="20">
        <v>1500000000</v>
      </c>
      <c r="L120" s="20"/>
      <c r="M120" s="20"/>
      <c r="N120" s="20">
        <v>147239396</v>
      </c>
      <c r="O120" s="20">
        <v>5000000</v>
      </c>
      <c r="P120" s="20"/>
      <c r="Q120" s="20"/>
      <c r="R120" s="20"/>
      <c r="S120" s="20"/>
      <c r="T120" s="20">
        <v>5000000</v>
      </c>
      <c r="U120" s="20">
        <v>17800000</v>
      </c>
      <c r="V120" s="20"/>
      <c r="W120" s="20"/>
      <c r="X120" s="20"/>
      <c r="Y120" s="20"/>
      <c r="Z120" s="20"/>
      <c r="AA120" s="20"/>
      <c r="AB120" s="20">
        <f>70000000</f>
        <v>70000000</v>
      </c>
      <c r="AC120" s="69">
        <f t="shared" si="118"/>
        <v>2.0056853776612388E-3</v>
      </c>
      <c r="AD120" s="20">
        <f t="shared" si="126"/>
        <v>3500000</v>
      </c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>
        <f>+'[1]ENERO 2019'!$AF$26</f>
        <v>3500000</v>
      </c>
      <c r="AZ120" s="69">
        <f t="shared" si="100"/>
        <v>0.99799431462233879</v>
      </c>
      <c r="BA120" s="20">
        <f t="shared" si="127"/>
        <v>1741539396</v>
      </c>
      <c r="BB120" s="20">
        <f t="shared" si="128"/>
        <v>0</v>
      </c>
      <c r="BC120" s="20">
        <f t="shared" si="128"/>
        <v>0</v>
      </c>
      <c r="BD120" s="20">
        <f t="shared" si="128"/>
        <v>0</v>
      </c>
      <c r="BE120" s="20">
        <f t="shared" si="129"/>
        <v>1500000000</v>
      </c>
      <c r="BF120" s="20">
        <f t="shared" si="129"/>
        <v>0</v>
      </c>
      <c r="BG120" s="20">
        <f t="shared" si="129"/>
        <v>0</v>
      </c>
      <c r="BH120" s="20">
        <f t="shared" si="129"/>
        <v>147239396</v>
      </c>
      <c r="BI120" s="20">
        <f t="shared" si="129"/>
        <v>5000000</v>
      </c>
      <c r="BJ120" s="20">
        <f t="shared" si="129"/>
        <v>0</v>
      </c>
      <c r="BK120" s="20">
        <f t="shared" si="129"/>
        <v>0</v>
      </c>
      <c r="BL120" s="20">
        <f t="shared" si="129"/>
        <v>0</v>
      </c>
      <c r="BM120" s="20">
        <f t="shared" si="129"/>
        <v>0</v>
      </c>
      <c r="BN120" s="20">
        <f t="shared" si="129"/>
        <v>5000000</v>
      </c>
      <c r="BO120" s="20">
        <f t="shared" si="129"/>
        <v>17800000</v>
      </c>
      <c r="BP120" s="20">
        <f t="shared" si="129"/>
        <v>0</v>
      </c>
      <c r="BQ120" s="20">
        <f t="shared" si="129"/>
        <v>0</v>
      </c>
      <c r="BR120" s="20">
        <f>X120-AU120</f>
        <v>0</v>
      </c>
      <c r="BS120" s="20">
        <f t="shared" si="129"/>
        <v>0</v>
      </c>
      <c r="BT120" s="20">
        <f t="shared" si="129"/>
        <v>0</v>
      </c>
      <c r="BU120" s="20">
        <f t="shared" si="130"/>
        <v>0</v>
      </c>
      <c r="BV120" s="20">
        <f t="shared" si="130"/>
        <v>66500000</v>
      </c>
      <c r="BW120" s="69">
        <f t="shared" si="114"/>
        <v>0</v>
      </c>
      <c r="BX120" s="20">
        <f t="shared" si="131"/>
        <v>0</v>
      </c>
      <c r="BY120" s="68"/>
      <c r="BZ120" s="68"/>
      <c r="CA120" s="68"/>
      <c r="CB120" s="68"/>
      <c r="CC120" s="68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68"/>
      <c r="CO120" s="68"/>
      <c r="CP120" s="68"/>
      <c r="CQ120" s="68"/>
      <c r="CR120" s="68"/>
      <c r="CS120" s="68"/>
      <c r="CT120" s="69">
        <f t="shared" si="86"/>
        <v>1</v>
      </c>
      <c r="CU120" s="20">
        <f t="shared" si="119"/>
        <v>1745039396</v>
      </c>
      <c r="CV120" s="20">
        <f t="shared" si="132"/>
        <v>0</v>
      </c>
      <c r="CW120" s="20">
        <f t="shared" si="132"/>
        <v>0</v>
      </c>
      <c r="CX120" s="20">
        <f t="shared" si="132"/>
        <v>0</v>
      </c>
      <c r="CY120" s="20">
        <f t="shared" si="133"/>
        <v>1500000000</v>
      </c>
      <c r="CZ120" s="20">
        <f t="shared" si="133"/>
        <v>0</v>
      </c>
      <c r="DA120" s="20">
        <f t="shared" si="133"/>
        <v>0</v>
      </c>
      <c r="DB120" s="20">
        <f t="shared" si="133"/>
        <v>147239396</v>
      </c>
      <c r="DC120" s="20">
        <f t="shared" si="133"/>
        <v>5000000</v>
      </c>
      <c r="DD120" s="20">
        <f t="shared" si="133"/>
        <v>0</v>
      </c>
      <c r="DE120" s="20">
        <f t="shared" si="133"/>
        <v>0</v>
      </c>
      <c r="DF120" s="20">
        <f t="shared" si="133"/>
        <v>0</v>
      </c>
      <c r="DG120" s="20">
        <f t="shared" si="133"/>
        <v>0</v>
      </c>
      <c r="DH120" s="20">
        <f t="shared" si="133"/>
        <v>5000000</v>
      </c>
      <c r="DI120" s="20">
        <f t="shared" si="133"/>
        <v>17800000</v>
      </c>
      <c r="DJ120" s="20">
        <f t="shared" si="133"/>
        <v>0</v>
      </c>
      <c r="DK120" s="20">
        <f t="shared" si="133"/>
        <v>0</v>
      </c>
      <c r="DL120" s="20">
        <f t="shared" si="133"/>
        <v>0</v>
      </c>
      <c r="DM120" s="20">
        <f t="shared" si="133"/>
        <v>0</v>
      </c>
      <c r="DN120" s="20">
        <f t="shared" si="133"/>
        <v>0</v>
      </c>
      <c r="DO120" s="20">
        <f t="shared" si="134"/>
        <v>0</v>
      </c>
      <c r="DP120" s="20">
        <f t="shared" si="134"/>
        <v>70000000</v>
      </c>
      <c r="DR120" s="25">
        <f t="shared" si="99"/>
        <v>1745039396</v>
      </c>
      <c r="DS120" s="25">
        <f t="shared" si="120"/>
        <v>1745039396</v>
      </c>
      <c r="DT120" s="25">
        <f t="shared" si="90"/>
        <v>1745039396</v>
      </c>
    </row>
    <row r="121" spans="1:126" ht="48" customHeight="1" x14ac:dyDescent="0.3">
      <c r="A121" s="197"/>
      <c r="B121" s="200" t="s">
        <v>341</v>
      </c>
      <c r="C121" s="43" t="s">
        <v>342</v>
      </c>
      <c r="D121" s="17" t="s">
        <v>343</v>
      </c>
      <c r="E121" s="82">
        <v>211</v>
      </c>
      <c r="F121" s="19" t="s">
        <v>344</v>
      </c>
      <c r="G121" s="20">
        <f t="shared" si="73"/>
        <v>642200000</v>
      </c>
      <c r="H121" s="20"/>
      <c r="I121" s="20"/>
      <c r="J121" s="20"/>
      <c r="K121" s="20"/>
      <c r="L121" s="20"/>
      <c r="M121" s="20"/>
      <c r="N121" s="20">
        <v>300000000</v>
      </c>
      <c r="O121" s="20">
        <v>159000000</v>
      </c>
      <c r="P121" s="20"/>
      <c r="Q121" s="20"/>
      <c r="R121" s="20"/>
      <c r="S121" s="20">
        <v>45000000</v>
      </c>
      <c r="T121" s="20"/>
      <c r="U121" s="20">
        <v>45200000</v>
      </c>
      <c r="V121" s="20"/>
      <c r="W121" s="20"/>
      <c r="X121" s="20"/>
      <c r="Y121" s="20"/>
      <c r="Z121" s="20"/>
      <c r="AA121" s="20"/>
      <c r="AB121" s="20">
        <f>93000000</f>
        <v>93000000</v>
      </c>
      <c r="AC121" s="21">
        <f t="shared" si="118"/>
        <v>6.2285892245406413E-2</v>
      </c>
      <c r="AD121" s="20">
        <f t="shared" si="126"/>
        <v>40000000</v>
      </c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>
        <f>+'[1]ENERO 2019'!$AF$41</f>
        <v>40000000</v>
      </c>
      <c r="AZ121" s="21">
        <f t="shared" si="100"/>
        <v>0.93771410775459363</v>
      </c>
      <c r="BA121" s="20">
        <f t="shared" si="127"/>
        <v>602200000</v>
      </c>
      <c r="BB121" s="20">
        <f t="shared" si="128"/>
        <v>0</v>
      </c>
      <c r="BC121" s="20">
        <f t="shared" si="128"/>
        <v>0</v>
      </c>
      <c r="BD121" s="20">
        <f t="shared" si="128"/>
        <v>0</v>
      </c>
      <c r="BE121" s="20">
        <f t="shared" si="129"/>
        <v>0</v>
      </c>
      <c r="BF121" s="20">
        <f t="shared" si="129"/>
        <v>0</v>
      </c>
      <c r="BG121" s="20">
        <f t="shared" si="129"/>
        <v>0</v>
      </c>
      <c r="BH121" s="20">
        <f t="shared" si="129"/>
        <v>300000000</v>
      </c>
      <c r="BI121" s="20">
        <f t="shared" si="129"/>
        <v>159000000</v>
      </c>
      <c r="BJ121" s="20">
        <f t="shared" si="129"/>
        <v>0</v>
      </c>
      <c r="BK121" s="20">
        <f t="shared" si="129"/>
        <v>0</v>
      </c>
      <c r="BL121" s="20">
        <f t="shared" si="129"/>
        <v>0</v>
      </c>
      <c r="BM121" s="20">
        <f t="shared" si="129"/>
        <v>45000000</v>
      </c>
      <c r="BN121" s="20">
        <f t="shared" si="129"/>
        <v>0</v>
      </c>
      <c r="BO121" s="20">
        <f t="shared" si="129"/>
        <v>45200000</v>
      </c>
      <c r="BP121" s="20">
        <f t="shared" si="129"/>
        <v>0</v>
      </c>
      <c r="BQ121" s="20">
        <f t="shared" si="129"/>
        <v>0</v>
      </c>
      <c r="BR121" s="20">
        <f t="shared" si="129"/>
        <v>0</v>
      </c>
      <c r="BS121" s="20">
        <f t="shared" si="129"/>
        <v>0</v>
      </c>
      <c r="BT121" s="20">
        <f t="shared" si="129"/>
        <v>0</v>
      </c>
      <c r="BU121" s="20">
        <f t="shared" si="130"/>
        <v>0</v>
      </c>
      <c r="BV121" s="20">
        <f t="shared" si="130"/>
        <v>53000000</v>
      </c>
      <c r="BW121" s="21">
        <f t="shared" si="114"/>
        <v>0</v>
      </c>
      <c r="BX121" s="20">
        <f t="shared" si="131"/>
        <v>0</v>
      </c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68"/>
      <c r="CT121" s="21">
        <f t="shared" si="86"/>
        <v>1</v>
      </c>
      <c r="CU121" s="20">
        <f t="shared" si="119"/>
        <v>642200000</v>
      </c>
      <c r="CV121" s="20">
        <f t="shared" si="132"/>
        <v>0</v>
      </c>
      <c r="CW121" s="20">
        <f t="shared" si="132"/>
        <v>0</v>
      </c>
      <c r="CX121" s="20">
        <f t="shared" si="132"/>
        <v>0</v>
      </c>
      <c r="CY121" s="20">
        <f t="shared" si="133"/>
        <v>0</v>
      </c>
      <c r="CZ121" s="20">
        <f t="shared" si="133"/>
        <v>0</v>
      </c>
      <c r="DA121" s="20">
        <f t="shared" si="133"/>
        <v>0</v>
      </c>
      <c r="DB121" s="20">
        <f t="shared" si="133"/>
        <v>300000000</v>
      </c>
      <c r="DC121" s="20">
        <f t="shared" si="133"/>
        <v>159000000</v>
      </c>
      <c r="DD121" s="20">
        <f t="shared" si="133"/>
        <v>0</v>
      </c>
      <c r="DE121" s="20">
        <f t="shared" si="133"/>
        <v>0</v>
      </c>
      <c r="DF121" s="20">
        <f t="shared" si="133"/>
        <v>0</v>
      </c>
      <c r="DG121" s="20">
        <f t="shared" si="133"/>
        <v>45000000</v>
      </c>
      <c r="DH121" s="20">
        <f t="shared" si="133"/>
        <v>0</v>
      </c>
      <c r="DI121" s="20">
        <f t="shared" si="133"/>
        <v>45200000</v>
      </c>
      <c r="DJ121" s="20">
        <f t="shared" si="133"/>
        <v>0</v>
      </c>
      <c r="DK121" s="20">
        <f t="shared" si="133"/>
        <v>0</v>
      </c>
      <c r="DL121" s="20">
        <f t="shared" si="133"/>
        <v>0</v>
      </c>
      <c r="DM121" s="20">
        <f t="shared" si="133"/>
        <v>0</v>
      </c>
      <c r="DN121" s="20">
        <f t="shared" si="133"/>
        <v>0</v>
      </c>
      <c r="DO121" s="20">
        <f t="shared" si="134"/>
        <v>0</v>
      </c>
      <c r="DP121" s="20">
        <f t="shared" si="134"/>
        <v>93000000</v>
      </c>
      <c r="DR121" s="25">
        <f t="shared" si="99"/>
        <v>642200000</v>
      </c>
      <c r="DS121" s="25">
        <f>+AD121+BA121</f>
        <v>642200000</v>
      </c>
      <c r="DT121" s="25">
        <f t="shared" si="90"/>
        <v>642200000</v>
      </c>
    </row>
    <row r="122" spans="1:126" ht="76.5" customHeight="1" x14ac:dyDescent="0.3">
      <c r="A122" s="197"/>
      <c r="B122" s="201"/>
      <c r="C122" s="43" t="s">
        <v>345</v>
      </c>
      <c r="D122" s="85" t="s">
        <v>346</v>
      </c>
      <c r="E122" s="82">
        <v>211</v>
      </c>
      <c r="F122" s="19" t="s">
        <v>347</v>
      </c>
      <c r="G122" s="20">
        <f t="shared" si="73"/>
        <v>518000000</v>
      </c>
      <c r="H122" s="20"/>
      <c r="I122" s="20"/>
      <c r="J122" s="20"/>
      <c r="K122" s="20"/>
      <c r="L122" s="20"/>
      <c r="M122" s="20"/>
      <c r="N122" s="20">
        <v>319000000</v>
      </c>
      <c r="O122" s="20"/>
      <c r="P122" s="20"/>
      <c r="Q122" s="20"/>
      <c r="R122" s="20"/>
      <c r="S122" s="20">
        <v>5000000</v>
      </c>
      <c r="T122" s="20"/>
      <c r="U122" s="20"/>
      <c r="V122" s="20"/>
      <c r="W122" s="20"/>
      <c r="X122" s="20"/>
      <c r="Y122" s="20"/>
      <c r="Z122" s="20"/>
      <c r="AA122" s="20"/>
      <c r="AB122" s="20">
        <f>194000000</f>
        <v>194000000</v>
      </c>
      <c r="AC122" s="21">
        <f t="shared" si="118"/>
        <v>3.4749034749034749E-2</v>
      </c>
      <c r="AD122" s="20">
        <f t="shared" si="126"/>
        <v>18000000</v>
      </c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>
        <f>+'[1]ENERO 2019'!$AF$50</f>
        <v>18000000</v>
      </c>
      <c r="AZ122" s="21">
        <f t="shared" si="100"/>
        <v>0.96525096525096521</v>
      </c>
      <c r="BA122" s="20">
        <f t="shared" si="127"/>
        <v>500000000</v>
      </c>
      <c r="BB122" s="20">
        <f t="shared" si="128"/>
        <v>0</v>
      </c>
      <c r="BC122" s="20">
        <f t="shared" si="128"/>
        <v>0</v>
      </c>
      <c r="BD122" s="20">
        <f t="shared" si="128"/>
        <v>0</v>
      </c>
      <c r="BE122" s="20">
        <f t="shared" si="129"/>
        <v>0</v>
      </c>
      <c r="BF122" s="20">
        <f t="shared" si="129"/>
        <v>0</v>
      </c>
      <c r="BG122" s="20">
        <f t="shared" si="129"/>
        <v>0</v>
      </c>
      <c r="BH122" s="20">
        <f t="shared" si="129"/>
        <v>319000000</v>
      </c>
      <c r="BI122" s="20">
        <f t="shared" si="129"/>
        <v>0</v>
      </c>
      <c r="BJ122" s="20">
        <f t="shared" si="129"/>
        <v>0</v>
      </c>
      <c r="BK122" s="20">
        <f t="shared" si="129"/>
        <v>0</v>
      </c>
      <c r="BL122" s="20">
        <f t="shared" si="129"/>
        <v>0</v>
      </c>
      <c r="BM122" s="20">
        <f t="shared" si="129"/>
        <v>5000000</v>
      </c>
      <c r="BN122" s="20">
        <f t="shared" si="129"/>
        <v>0</v>
      </c>
      <c r="BO122" s="20">
        <f t="shared" si="129"/>
        <v>0</v>
      </c>
      <c r="BP122" s="20">
        <f t="shared" si="129"/>
        <v>0</v>
      </c>
      <c r="BQ122" s="20">
        <f t="shared" si="129"/>
        <v>0</v>
      </c>
      <c r="BR122" s="20">
        <f t="shared" si="129"/>
        <v>0</v>
      </c>
      <c r="BS122" s="20">
        <f t="shared" si="129"/>
        <v>0</v>
      </c>
      <c r="BT122" s="20">
        <f t="shared" si="129"/>
        <v>0</v>
      </c>
      <c r="BU122" s="20">
        <f t="shared" si="130"/>
        <v>0</v>
      </c>
      <c r="BV122" s="20">
        <f t="shared" si="130"/>
        <v>176000000</v>
      </c>
      <c r="BW122" s="21">
        <f t="shared" si="114"/>
        <v>0</v>
      </c>
      <c r="BX122" s="20">
        <f t="shared" si="131"/>
        <v>0</v>
      </c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1">
        <f t="shared" si="86"/>
        <v>1</v>
      </c>
      <c r="CU122" s="20">
        <f t="shared" si="119"/>
        <v>518000000</v>
      </c>
      <c r="CV122" s="20">
        <f t="shared" si="132"/>
        <v>0</v>
      </c>
      <c r="CW122" s="20">
        <f t="shared" si="132"/>
        <v>0</v>
      </c>
      <c r="CX122" s="20">
        <f t="shared" si="132"/>
        <v>0</v>
      </c>
      <c r="CY122" s="20">
        <f t="shared" si="133"/>
        <v>0</v>
      </c>
      <c r="CZ122" s="20">
        <f t="shared" si="133"/>
        <v>0</v>
      </c>
      <c r="DA122" s="20">
        <f t="shared" si="133"/>
        <v>0</v>
      </c>
      <c r="DB122" s="20">
        <f t="shared" si="133"/>
        <v>319000000</v>
      </c>
      <c r="DC122" s="20">
        <f t="shared" si="133"/>
        <v>0</v>
      </c>
      <c r="DD122" s="20">
        <f t="shared" si="133"/>
        <v>0</v>
      </c>
      <c r="DE122" s="20">
        <f t="shared" si="133"/>
        <v>0</v>
      </c>
      <c r="DF122" s="20">
        <f t="shared" si="133"/>
        <v>0</v>
      </c>
      <c r="DG122" s="20">
        <f t="shared" si="133"/>
        <v>5000000</v>
      </c>
      <c r="DH122" s="20">
        <f t="shared" si="133"/>
        <v>0</v>
      </c>
      <c r="DI122" s="20">
        <f t="shared" si="133"/>
        <v>0</v>
      </c>
      <c r="DJ122" s="20">
        <f t="shared" si="133"/>
        <v>0</v>
      </c>
      <c r="DK122" s="20">
        <f t="shared" si="133"/>
        <v>0</v>
      </c>
      <c r="DL122" s="20">
        <f t="shared" si="133"/>
        <v>0</v>
      </c>
      <c r="DM122" s="20">
        <f t="shared" si="133"/>
        <v>0</v>
      </c>
      <c r="DN122" s="20">
        <f t="shared" si="133"/>
        <v>0</v>
      </c>
      <c r="DO122" s="20">
        <f t="shared" si="134"/>
        <v>0</v>
      </c>
      <c r="DP122" s="20">
        <f t="shared" si="134"/>
        <v>194000000</v>
      </c>
      <c r="DR122" s="25">
        <f t="shared" si="99"/>
        <v>518000000</v>
      </c>
      <c r="DS122" s="25">
        <f t="shared" si="120"/>
        <v>518000000</v>
      </c>
      <c r="DT122" s="25">
        <f t="shared" si="90"/>
        <v>518000000</v>
      </c>
      <c r="DV122" s="25"/>
    </row>
    <row r="123" spans="1:126" s="70" customFormat="1" ht="90.75" customHeight="1" x14ac:dyDescent="0.3">
      <c r="A123" s="197"/>
      <c r="B123" s="201"/>
      <c r="C123" s="83" t="s">
        <v>348</v>
      </c>
      <c r="D123" s="27" t="s">
        <v>349</v>
      </c>
      <c r="E123" s="84">
        <v>211</v>
      </c>
      <c r="F123" s="19" t="s">
        <v>350</v>
      </c>
      <c r="G123" s="20">
        <f t="shared" si="73"/>
        <v>318255443</v>
      </c>
      <c r="H123" s="24"/>
      <c r="I123" s="20"/>
      <c r="J123" s="68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>
        <v>240806613</v>
      </c>
      <c r="X123" s="20"/>
      <c r="Y123" s="20"/>
      <c r="Z123" s="20"/>
      <c r="AA123" s="20"/>
      <c r="AB123" s="20">
        <f>77448830</f>
        <v>77448830</v>
      </c>
      <c r="AC123" s="69">
        <f t="shared" si="118"/>
        <v>1.5710650390981688E-2</v>
      </c>
      <c r="AD123" s="20">
        <f t="shared" si="126"/>
        <v>5000000</v>
      </c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>
        <f>+'[1]ENERO 2019'!$AF$56</f>
        <v>5000000</v>
      </c>
      <c r="AZ123" s="69">
        <f t="shared" si="100"/>
        <v>0.98428934960901826</v>
      </c>
      <c r="BA123" s="20">
        <f t="shared" si="127"/>
        <v>313255443</v>
      </c>
      <c r="BB123" s="20">
        <f t="shared" si="128"/>
        <v>0</v>
      </c>
      <c r="BC123" s="20">
        <f t="shared" si="128"/>
        <v>0</v>
      </c>
      <c r="BD123" s="20">
        <f t="shared" si="128"/>
        <v>0</v>
      </c>
      <c r="BE123" s="20">
        <f t="shared" si="129"/>
        <v>0</v>
      </c>
      <c r="BF123" s="20">
        <f t="shared" si="129"/>
        <v>0</v>
      </c>
      <c r="BG123" s="20">
        <f t="shared" si="129"/>
        <v>0</v>
      </c>
      <c r="BH123" s="20">
        <f t="shared" si="129"/>
        <v>0</v>
      </c>
      <c r="BI123" s="20">
        <f t="shared" si="129"/>
        <v>0</v>
      </c>
      <c r="BJ123" s="20">
        <f t="shared" si="129"/>
        <v>0</v>
      </c>
      <c r="BK123" s="20">
        <f t="shared" si="129"/>
        <v>0</v>
      </c>
      <c r="BL123" s="20">
        <f t="shared" si="129"/>
        <v>0</v>
      </c>
      <c r="BM123" s="20">
        <f t="shared" si="129"/>
        <v>0</v>
      </c>
      <c r="BN123" s="20">
        <f t="shared" si="129"/>
        <v>0</v>
      </c>
      <c r="BO123" s="20">
        <f t="shared" si="129"/>
        <v>0</v>
      </c>
      <c r="BP123" s="20">
        <f t="shared" si="129"/>
        <v>0</v>
      </c>
      <c r="BQ123" s="20">
        <f t="shared" si="129"/>
        <v>240806613</v>
      </c>
      <c r="BR123" s="20">
        <f t="shared" si="129"/>
        <v>0</v>
      </c>
      <c r="BS123" s="20">
        <f t="shared" si="129"/>
        <v>0</v>
      </c>
      <c r="BT123" s="20">
        <f t="shared" si="129"/>
        <v>0</v>
      </c>
      <c r="BU123" s="20">
        <f t="shared" si="130"/>
        <v>0</v>
      </c>
      <c r="BV123" s="20">
        <f t="shared" si="130"/>
        <v>72448830</v>
      </c>
      <c r="BW123" s="69">
        <f t="shared" si="114"/>
        <v>0</v>
      </c>
      <c r="BX123" s="20">
        <f t="shared" si="131"/>
        <v>0</v>
      </c>
      <c r="BY123" s="68"/>
      <c r="BZ123" s="68"/>
      <c r="CA123" s="68"/>
      <c r="CB123" s="68"/>
      <c r="CC123" s="68"/>
      <c r="CD123" s="68"/>
      <c r="CE123" s="68"/>
      <c r="CF123" s="68"/>
      <c r="CG123" s="68"/>
      <c r="CH123" s="68"/>
      <c r="CI123" s="68"/>
      <c r="CJ123" s="68"/>
      <c r="CK123" s="68"/>
      <c r="CL123" s="68"/>
      <c r="CM123" s="68"/>
      <c r="CN123" s="68"/>
      <c r="CO123" s="68"/>
      <c r="CP123" s="68"/>
      <c r="CQ123" s="68"/>
      <c r="CR123" s="68"/>
      <c r="CS123" s="68"/>
      <c r="CT123" s="69">
        <f t="shared" si="86"/>
        <v>1</v>
      </c>
      <c r="CU123" s="20">
        <f t="shared" si="119"/>
        <v>318255443</v>
      </c>
      <c r="CV123" s="20">
        <f t="shared" si="132"/>
        <v>0</v>
      </c>
      <c r="CW123" s="20">
        <f t="shared" si="132"/>
        <v>0</v>
      </c>
      <c r="CX123" s="20">
        <f t="shared" si="132"/>
        <v>0</v>
      </c>
      <c r="CY123" s="20">
        <f t="shared" si="133"/>
        <v>0</v>
      </c>
      <c r="CZ123" s="20">
        <f t="shared" si="133"/>
        <v>0</v>
      </c>
      <c r="DA123" s="20">
        <f t="shared" si="133"/>
        <v>0</v>
      </c>
      <c r="DB123" s="20">
        <f t="shared" si="133"/>
        <v>0</v>
      </c>
      <c r="DC123" s="20">
        <f t="shared" si="133"/>
        <v>0</v>
      </c>
      <c r="DD123" s="20">
        <f t="shared" si="133"/>
        <v>0</v>
      </c>
      <c r="DE123" s="20">
        <f t="shared" si="133"/>
        <v>0</v>
      </c>
      <c r="DF123" s="20">
        <f t="shared" si="133"/>
        <v>0</v>
      </c>
      <c r="DG123" s="20">
        <f t="shared" si="133"/>
        <v>0</v>
      </c>
      <c r="DH123" s="20">
        <f t="shared" si="133"/>
        <v>0</v>
      </c>
      <c r="DI123" s="20">
        <f t="shared" si="133"/>
        <v>0</v>
      </c>
      <c r="DJ123" s="20">
        <f t="shared" si="133"/>
        <v>0</v>
      </c>
      <c r="DK123" s="20">
        <f t="shared" si="133"/>
        <v>240806613</v>
      </c>
      <c r="DL123" s="20">
        <f t="shared" si="133"/>
        <v>0</v>
      </c>
      <c r="DM123" s="20">
        <f t="shared" si="133"/>
        <v>0</v>
      </c>
      <c r="DN123" s="20">
        <f t="shared" si="133"/>
        <v>0</v>
      </c>
      <c r="DO123" s="20">
        <f t="shared" si="134"/>
        <v>0</v>
      </c>
      <c r="DP123" s="20">
        <f t="shared" si="134"/>
        <v>77448830</v>
      </c>
      <c r="DR123" s="25">
        <f t="shared" si="99"/>
        <v>318255443</v>
      </c>
      <c r="DS123" s="25">
        <f t="shared" si="120"/>
        <v>318255443</v>
      </c>
      <c r="DT123" s="25">
        <f t="shared" si="90"/>
        <v>318255443</v>
      </c>
      <c r="DV123" s="25"/>
    </row>
    <row r="124" spans="1:126" ht="29.25" customHeight="1" x14ac:dyDescent="0.3">
      <c r="A124" s="197"/>
      <c r="B124" s="201"/>
      <c r="C124" s="43" t="s">
        <v>351</v>
      </c>
      <c r="D124" s="17" t="s">
        <v>352</v>
      </c>
      <c r="E124" s="82">
        <v>211</v>
      </c>
      <c r="F124" s="19" t="s">
        <v>353</v>
      </c>
      <c r="G124" s="20">
        <f t="shared" si="73"/>
        <v>372500000</v>
      </c>
      <c r="H124" s="30"/>
      <c r="I124" s="20"/>
      <c r="J124" s="20"/>
      <c r="K124" s="20"/>
      <c r="L124" s="20"/>
      <c r="M124" s="20"/>
      <c r="N124" s="20">
        <v>343000000</v>
      </c>
      <c r="O124" s="20"/>
      <c r="P124" s="20"/>
      <c r="Q124" s="20"/>
      <c r="R124" s="20"/>
      <c r="S124" s="20"/>
      <c r="T124" s="20">
        <v>25000000</v>
      </c>
      <c r="U124" s="20"/>
      <c r="V124" s="20"/>
      <c r="W124" s="20"/>
      <c r="X124" s="20"/>
      <c r="Y124" s="20"/>
      <c r="Z124" s="20"/>
      <c r="AA124" s="20"/>
      <c r="AB124" s="20">
        <f>4500000</f>
        <v>4500000</v>
      </c>
      <c r="AC124" s="21">
        <f t="shared" si="118"/>
        <v>6.7114093959731542E-3</v>
      </c>
      <c r="AD124" s="20">
        <f t="shared" si="126"/>
        <v>2500000</v>
      </c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68">
        <f>+'[1]ENERO 2019'!$AF$63</f>
        <v>2500000</v>
      </c>
      <c r="AZ124" s="21">
        <f t="shared" si="100"/>
        <v>0.99328859060402686</v>
      </c>
      <c r="BA124" s="20">
        <f t="shared" si="127"/>
        <v>370000000</v>
      </c>
      <c r="BB124" s="20">
        <f t="shared" si="128"/>
        <v>0</v>
      </c>
      <c r="BC124" s="20">
        <f t="shared" si="128"/>
        <v>0</v>
      </c>
      <c r="BD124" s="20">
        <f t="shared" si="128"/>
        <v>0</v>
      </c>
      <c r="BE124" s="20">
        <f t="shared" si="129"/>
        <v>0</v>
      </c>
      <c r="BF124" s="20">
        <f t="shared" si="129"/>
        <v>0</v>
      </c>
      <c r="BG124" s="20">
        <f t="shared" si="129"/>
        <v>0</v>
      </c>
      <c r="BH124" s="20">
        <f t="shared" si="129"/>
        <v>343000000</v>
      </c>
      <c r="BI124" s="20">
        <f t="shared" si="129"/>
        <v>0</v>
      </c>
      <c r="BJ124" s="20">
        <f t="shared" si="129"/>
        <v>0</v>
      </c>
      <c r="BK124" s="20">
        <f t="shared" si="129"/>
        <v>0</v>
      </c>
      <c r="BL124" s="20">
        <f t="shared" si="129"/>
        <v>0</v>
      </c>
      <c r="BM124" s="20">
        <f t="shared" si="129"/>
        <v>0</v>
      </c>
      <c r="BN124" s="20">
        <f t="shared" si="129"/>
        <v>25000000</v>
      </c>
      <c r="BO124" s="20">
        <f t="shared" si="129"/>
        <v>0</v>
      </c>
      <c r="BP124" s="20">
        <f t="shared" si="129"/>
        <v>0</v>
      </c>
      <c r="BQ124" s="20">
        <f t="shared" si="129"/>
        <v>0</v>
      </c>
      <c r="BR124" s="20">
        <f t="shared" si="129"/>
        <v>0</v>
      </c>
      <c r="BS124" s="20">
        <f t="shared" si="129"/>
        <v>0</v>
      </c>
      <c r="BT124" s="20">
        <f t="shared" si="129"/>
        <v>0</v>
      </c>
      <c r="BU124" s="20">
        <f t="shared" si="130"/>
        <v>0</v>
      </c>
      <c r="BV124" s="20">
        <f t="shared" si="130"/>
        <v>2000000</v>
      </c>
      <c r="BW124" s="21">
        <f t="shared" si="114"/>
        <v>0</v>
      </c>
      <c r="BX124" s="20">
        <f t="shared" si="131"/>
        <v>0</v>
      </c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1">
        <f t="shared" si="86"/>
        <v>1</v>
      </c>
      <c r="CU124" s="20">
        <f t="shared" si="119"/>
        <v>372500000</v>
      </c>
      <c r="CV124" s="20">
        <f t="shared" si="132"/>
        <v>0</v>
      </c>
      <c r="CW124" s="20">
        <f t="shared" si="132"/>
        <v>0</v>
      </c>
      <c r="CX124" s="20">
        <f t="shared" si="132"/>
        <v>0</v>
      </c>
      <c r="CY124" s="20">
        <f t="shared" si="133"/>
        <v>0</v>
      </c>
      <c r="CZ124" s="20">
        <f t="shared" si="133"/>
        <v>0</v>
      </c>
      <c r="DA124" s="20">
        <f t="shared" si="133"/>
        <v>0</v>
      </c>
      <c r="DB124" s="20">
        <f t="shared" si="133"/>
        <v>343000000</v>
      </c>
      <c r="DC124" s="20">
        <f t="shared" si="133"/>
        <v>0</v>
      </c>
      <c r="DD124" s="20">
        <f t="shared" si="133"/>
        <v>0</v>
      </c>
      <c r="DE124" s="20">
        <f t="shared" si="133"/>
        <v>0</v>
      </c>
      <c r="DF124" s="20">
        <f t="shared" si="133"/>
        <v>0</v>
      </c>
      <c r="DG124" s="20">
        <f t="shared" si="133"/>
        <v>0</v>
      </c>
      <c r="DH124" s="20">
        <f t="shared" si="133"/>
        <v>25000000</v>
      </c>
      <c r="DI124" s="20">
        <f t="shared" si="133"/>
        <v>0</v>
      </c>
      <c r="DJ124" s="20">
        <f t="shared" si="133"/>
        <v>0</v>
      </c>
      <c r="DK124" s="20">
        <f t="shared" si="133"/>
        <v>0</v>
      </c>
      <c r="DL124" s="20">
        <f t="shared" si="133"/>
        <v>0</v>
      </c>
      <c r="DM124" s="20">
        <f t="shared" si="133"/>
        <v>0</v>
      </c>
      <c r="DN124" s="20">
        <f t="shared" si="133"/>
        <v>0</v>
      </c>
      <c r="DO124" s="20">
        <f t="shared" si="134"/>
        <v>0</v>
      </c>
      <c r="DP124" s="20">
        <f t="shared" si="134"/>
        <v>4500000</v>
      </c>
      <c r="DR124" s="25">
        <f t="shared" si="99"/>
        <v>372500000</v>
      </c>
      <c r="DS124" s="25">
        <f t="shared" si="120"/>
        <v>372500000</v>
      </c>
      <c r="DT124" s="25">
        <f t="shared" si="90"/>
        <v>372500000</v>
      </c>
    </row>
    <row r="125" spans="1:126" ht="36" customHeight="1" x14ac:dyDescent="0.3">
      <c r="A125" s="197"/>
      <c r="B125" s="201"/>
      <c r="C125" s="43" t="s">
        <v>354</v>
      </c>
      <c r="D125" s="17" t="s">
        <v>355</v>
      </c>
      <c r="E125" s="82">
        <v>211</v>
      </c>
      <c r="F125" s="19" t="s">
        <v>293</v>
      </c>
      <c r="G125" s="20">
        <f t="shared" si="73"/>
        <v>365340125</v>
      </c>
      <c r="H125" s="30"/>
      <c r="I125" s="20">
        <v>258340125</v>
      </c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>
        <v>107000000</v>
      </c>
      <c r="X125" s="20"/>
      <c r="Y125" s="20"/>
      <c r="Z125" s="20"/>
      <c r="AA125" s="20"/>
      <c r="AB125" s="20"/>
      <c r="AC125" s="21">
        <f t="shared" si="118"/>
        <v>0.88296716108037676</v>
      </c>
      <c r="AD125" s="20">
        <f t="shared" si="126"/>
        <v>322583333</v>
      </c>
      <c r="AE125" s="20"/>
      <c r="AF125" s="20">
        <f>+'[1]ENERO 2019'!$K$70</f>
        <v>258340125</v>
      </c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>
        <f>+'[1]ENERO 2019'!$Y$70</f>
        <v>64243208</v>
      </c>
      <c r="AU125" s="20"/>
      <c r="AV125" s="20"/>
      <c r="AW125" s="20"/>
      <c r="AX125" s="20"/>
      <c r="AY125" s="20"/>
      <c r="AZ125" s="21">
        <f t="shared" si="100"/>
        <v>0.11703283891962324</v>
      </c>
      <c r="BA125" s="20">
        <f t="shared" si="127"/>
        <v>42756792</v>
      </c>
      <c r="BB125" s="20">
        <f t="shared" si="128"/>
        <v>0</v>
      </c>
      <c r="BC125" s="20">
        <f t="shared" si="128"/>
        <v>0</v>
      </c>
      <c r="BD125" s="20">
        <f t="shared" si="128"/>
        <v>0</v>
      </c>
      <c r="BE125" s="20">
        <f t="shared" si="129"/>
        <v>0</v>
      </c>
      <c r="BF125" s="20">
        <f t="shared" si="129"/>
        <v>0</v>
      </c>
      <c r="BG125" s="20">
        <f t="shared" si="129"/>
        <v>0</v>
      </c>
      <c r="BH125" s="20">
        <f t="shared" si="129"/>
        <v>0</v>
      </c>
      <c r="BI125" s="20">
        <f t="shared" si="129"/>
        <v>0</v>
      </c>
      <c r="BJ125" s="20">
        <f t="shared" si="129"/>
        <v>0</v>
      </c>
      <c r="BK125" s="20">
        <f t="shared" si="129"/>
        <v>0</v>
      </c>
      <c r="BL125" s="20">
        <f t="shared" si="129"/>
        <v>0</v>
      </c>
      <c r="BM125" s="20">
        <f t="shared" si="129"/>
        <v>0</v>
      </c>
      <c r="BN125" s="20">
        <f t="shared" si="129"/>
        <v>0</v>
      </c>
      <c r="BO125" s="20">
        <f t="shared" si="129"/>
        <v>0</v>
      </c>
      <c r="BP125" s="20">
        <f t="shared" si="129"/>
        <v>0</v>
      </c>
      <c r="BQ125" s="20">
        <f t="shared" si="129"/>
        <v>42756792</v>
      </c>
      <c r="BR125" s="20">
        <f t="shared" si="129"/>
        <v>0</v>
      </c>
      <c r="BS125" s="20">
        <f t="shared" si="129"/>
        <v>0</v>
      </c>
      <c r="BT125" s="20">
        <f t="shared" si="129"/>
        <v>0</v>
      </c>
      <c r="BU125" s="20">
        <f t="shared" si="130"/>
        <v>0</v>
      </c>
      <c r="BV125" s="20">
        <f t="shared" si="130"/>
        <v>0</v>
      </c>
      <c r="BW125" s="21">
        <f t="shared" si="114"/>
        <v>0.87318431557442533</v>
      </c>
      <c r="BX125" s="20">
        <f t="shared" si="131"/>
        <v>319009267</v>
      </c>
      <c r="BY125" s="20"/>
      <c r="BZ125" s="20">
        <f>+'[1]ENERO 2019'!$H$71</f>
        <v>256425934</v>
      </c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>
        <f>+'[1]ENERO 2019'!$H$95</f>
        <v>62583333</v>
      </c>
      <c r="CO125" s="20"/>
      <c r="CP125" s="20"/>
      <c r="CQ125" s="20"/>
      <c r="CR125" s="20"/>
      <c r="CS125" s="20"/>
      <c r="CT125" s="21">
        <f t="shared" si="86"/>
        <v>0.12681568442557467</v>
      </c>
      <c r="CU125" s="20">
        <f t="shared" si="119"/>
        <v>46330858</v>
      </c>
      <c r="CV125" s="20">
        <f t="shared" si="132"/>
        <v>0</v>
      </c>
      <c r="CW125" s="20">
        <f t="shared" si="132"/>
        <v>1914191</v>
      </c>
      <c r="CX125" s="20">
        <f t="shared" si="132"/>
        <v>0</v>
      </c>
      <c r="CY125" s="20">
        <f t="shared" si="133"/>
        <v>0</v>
      </c>
      <c r="CZ125" s="20">
        <f t="shared" si="133"/>
        <v>0</v>
      </c>
      <c r="DA125" s="20">
        <f t="shared" si="133"/>
        <v>0</v>
      </c>
      <c r="DB125" s="20">
        <f t="shared" si="133"/>
        <v>0</v>
      </c>
      <c r="DC125" s="20">
        <f t="shared" si="133"/>
        <v>0</v>
      </c>
      <c r="DD125" s="20">
        <f t="shared" si="133"/>
        <v>0</v>
      </c>
      <c r="DE125" s="20">
        <f t="shared" si="133"/>
        <v>0</v>
      </c>
      <c r="DF125" s="20">
        <f t="shared" si="133"/>
        <v>0</v>
      </c>
      <c r="DG125" s="20">
        <f t="shared" si="133"/>
        <v>0</v>
      </c>
      <c r="DH125" s="20">
        <f t="shared" si="133"/>
        <v>0</v>
      </c>
      <c r="DI125" s="20">
        <f t="shared" si="133"/>
        <v>0</v>
      </c>
      <c r="DJ125" s="20">
        <f t="shared" si="133"/>
        <v>0</v>
      </c>
      <c r="DK125" s="20">
        <f t="shared" si="133"/>
        <v>44416667</v>
      </c>
      <c r="DL125" s="20">
        <f t="shared" si="133"/>
        <v>0</v>
      </c>
      <c r="DM125" s="20">
        <f t="shared" si="133"/>
        <v>0</v>
      </c>
      <c r="DN125" s="20">
        <f t="shared" si="133"/>
        <v>0</v>
      </c>
      <c r="DO125" s="20">
        <f t="shared" si="134"/>
        <v>0</v>
      </c>
      <c r="DP125" s="20">
        <f t="shared" si="134"/>
        <v>0</v>
      </c>
      <c r="DR125" s="25">
        <f t="shared" si="99"/>
        <v>365340125</v>
      </c>
      <c r="DS125" s="25">
        <f t="shared" si="120"/>
        <v>365340125</v>
      </c>
      <c r="DT125" s="25">
        <f t="shared" si="90"/>
        <v>365340125</v>
      </c>
    </row>
    <row r="126" spans="1:126" ht="54.75" customHeight="1" x14ac:dyDescent="0.3">
      <c r="A126" s="197"/>
      <c r="B126" s="202"/>
      <c r="C126" s="43" t="s">
        <v>356</v>
      </c>
      <c r="D126" s="17" t="s">
        <v>357</v>
      </c>
      <c r="E126" s="82">
        <v>211</v>
      </c>
      <c r="F126" s="19" t="s">
        <v>293</v>
      </c>
      <c r="G126" s="20">
        <f t="shared" si="73"/>
        <v>5000000</v>
      </c>
      <c r="H126" s="30"/>
      <c r="I126" s="20">
        <v>5000000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1">
        <f t="shared" si="118"/>
        <v>0</v>
      </c>
      <c r="AD126" s="20">
        <f t="shared" si="126"/>
        <v>0</v>
      </c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1">
        <f t="shared" si="100"/>
        <v>1</v>
      </c>
      <c r="BA126" s="20">
        <f t="shared" si="127"/>
        <v>5000000</v>
      </c>
      <c r="BB126" s="20">
        <f t="shared" si="128"/>
        <v>0</v>
      </c>
      <c r="BC126" s="20">
        <f t="shared" si="128"/>
        <v>5000000</v>
      </c>
      <c r="BD126" s="20">
        <f t="shared" si="128"/>
        <v>0</v>
      </c>
      <c r="BE126" s="20">
        <f t="shared" si="129"/>
        <v>0</v>
      </c>
      <c r="BF126" s="20">
        <f t="shared" si="129"/>
        <v>0</v>
      </c>
      <c r="BG126" s="20">
        <f t="shared" si="129"/>
        <v>0</v>
      </c>
      <c r="BH126" s="20">
        <f t="shared" si="129"/>
        <v>0</v>
      </c>
      <c r="BI126" s="20">
        <f t="shared" si="129"/>
        <v>0</v>
      </c>
      <c r="BJ126" s="20">
        <f t="shared" si="129"/>
        <v>0</v>
      </c>
      <c r="BK126" s="20">
        <f t="shared" si="129"/>
        <v>0</v>
      </c>
      <c r="BL126" s="20">
        <f t="shared" si="129"/>
        <v>0</v>
      </c>
      <c r="BM126" s="20">
        <f t="shared" si="129"/>
        <v>0</v>
      </c>
      <c r="BN126" s="20">
        <f t="shared" si="129"/>
        <v>0</v>
      </c>
      <c r="BO126" s="20">
        <f t="shared" si="129"/>
        <v>0</v>
      </c>
      <c r="BP126" s="20">
        <f t="shared" si="129"/>
        <v>0</v>
      </c>
      <c r="BQ126" s="20">
        <f t="shared" si="129"/>
        <v>0</v>
      </c>
      <c r="BR126" s="20">
        <f t="shared" si="129"/>
        <v>0</v>
      </c>
      <c r="BS126" s="20">
        <f t="shared" si="129"/>
        <v>0</v>
      </c>
      <c r="BT126" s="20">
        <f t="shared" si="129"/>
        <v>0</v>
      </c>
      <c r="BU126" s="20">
        <f t="shared" si="130"/>
        <v>0</v>
      </c>
      <c r="BV126" s="20">
        <f t="shared" si="130"/>
        <v>0</v>
      </c>
      <c r="BW126" s="21">
        <f t="shared" si="114"/>
        <v>0</v>
      </c>
      <c r="BX126" s="20">
        <f t="shared" si="131"/>
        <v>0</v>
      </c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1">
        <f t="shared" si="86"/>
        <v>1</v>
      </c>
      <c r="CU126" s="20">
        <f t="shared" si="119"/>
        <v>5000000</v>
      </c>
      <c r="CV126" s="20">
        <f t="shared" si="132"/>
        <v>0</v>
      </c>
      <c r="CW126" s="20">
        <f t="shared" si="132"/>
        <v>5000000</v>
      </c>
      <c r="CX126" s="20">
        <f t="shared" si="132"/>
        <v>0</v>
      </c>
      <c r="CY126" s="20">
        <f t="shared" si="133"/>
        <v>0</v>
      </c>
      <c r="CZ126" s="20">
        <f t="shared" si="133"/>
        <v>0</v>
      </c>
      <c r="DA126" s="20">
        <f t="shared" si="133"/>
        <v>0</v>
      </c>
      <c r="DB126" s="20">
        <f t="shared" si="133"/>
        <v>0</v>
      </c>
      <c r="DC126" s="20">
        <f t="shared" si="133"/>
        <v>0</v>
      </c>
      <c r="DD126" s="20">
        <f t="shared" si="133"/>
        <v>0</v>
      </c>
      <c r="DE126" s="20">
        <f t="shared" si="133"/>
        <v>0</v>
      </c>
      <c r="DF126" s="20">
        <f t="shared" si="133"/>
        <v>0</v>
      </c>
      <c r="DG126" s="20">
        <f t="shared" si="133"/>
        <v>0</v>
      </c>
      <c r="DH126" s="20">
        <f t="shared" si="133"/>
        <v>0</v>
      </c>
      <c r="DI126" s="20">
        <f t="shared" si="133"/>
        <v>0</v>
      </c>
      <c r="DJ126" s="20">
        <f t="shared" si="133"/>
        <v>0</v>
      </c>
      <c r="DK126" s="20">
        <f t="shared" si="133"/>
        <v>0</v>
      </c>
      <c r="DL126" s="20">
        <f t="shared" si="133"/>
        <v>0</v>
      </c>
      <c r="DM126" s="20">
        <f t="shared" si="133"/>
        <v>0</v>
      </c>
      <c r="DN126" s="20">
        <f t="shared" si="133"/>
        <v>0</v>
      </c>
      <c r="DO126" s="20">
        <f t="shared" si="134"/>
        <v>0</v>
      </c>
      <c r="DP126" s="20">
        <f t="shared" si="134"/>
        <v>0</v>
      </c>
      <c r="DR126" s="25">
        <f t="shared" si="99"/>
        <v>5000000</v>
      </c>
      <c r="DS126" s="25">
        <f t="shared" si="120"/>
        <v>5000000</v>
      </c>
      <c r="DT126" s="25">
        <f t="shared" si="90"/>
        <v>5000000</v>
      </c>
    </row>
    <row r="127" spans="1:126" ht="38.25" customHeight="1" x14ac:dyDescent="0.3">
      <c r="A127" s="197" t="s">
        <v>330</v>
      </c>
      <c r="B127" s="204" t="s">
        <v>358</v>
      </c>
      <c r="C127" s="43" t="s">
        <v>359</v>
      </c>
      <c r="D127" s="17" t="s">
        <v>360</v>
      </c>
      <c r="E127" s="82">
        <v>510</v>
      </c>
      <c r="F127" s="19" t="s">
        <v>361</v>
      </c>
      <c r="G127" s="20">
        <f t="shared" si="73"/>
        <v>120000000</v>
      </c>
      <c r="H127" s="20"/>
      <c r="I127" s="20">
        <v>120000000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1">
        <f t="shared" si="118"/>
        <v>1</v>
      </c>
      <c r="AD127" s="20">
        <f t="shared" si="126"/>
        <v>120000000</v>
      </c>
      <c r="AE127" s="20"/>
      <c r="AF127" s="20">
        <f>+'[1]ENERO 2019'!$K$1023</f>
        <v>120000000</v>
      </c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1">
        <f t="shared" si="100"/>
        <v>0</v>
      </c>
      <c r="BA127" s="20">
        <f t="shared" si="127"/>
        <v>0</v>
      </c>
      <c r="BB127" s="20">
        <f t="shared" si="128"/>
        <v>0</v>
      </c>
      <c r="BC127" s="20">
        <f t="shared" si="128"/>
        <v>0</v>
      </c>
      <c r="BD127" s="20">
        <f t="shared" si="128"/>
        <v>0</v>
      </c>
      <c r="BE127" s="20">
        <f t="shared" si="129"/>
        <v>0</v>
      </c>
      <c r="BF127" s="20">
        <f t="shared" si="129"/>
        <v>0</v>
      </c>
      <c r="BG127" s="20">
        <f t="shared" si="129"/>
        <v>0</v>
      </c>
      <c r="BH127" s="20">
        <f t="shared" si="129"/>
        <v>0</v>
      </c>
      <c r="BI127" s="20">
        <f t="shared" si="129"/>
        <v>0</v>
      </c>
      <c r="BJ127" s="20">
        <f t="shared" si="129"/>
        <v>0</v>
      </c>
      <c r="BK127" s="20">
        <f t="shared" si="129"/>
        <v>0</v>
      </c>
      <c r="BL127" s="20">
        <f t="shared" si="129"/>
        <v>0</v>
      </c>
      <c r="BM127" s="20">
        <f t="shared" si="129"/>
        <v>0</v>
      </c>
      <c r="BN127" s="20">
        <f t="shared" si="129"/>
        <v>0</v>
      </c>
      <c r="BO127" s="20">
        <f t="shared" si="129"/>
        <v>0</v>
      </c>
      <c r="BP127" s="20">
        <f t="shared" si="129"/>
        <v>0</v>
      </c>
      <c r="BQ127" s="20">
        <f t="shared" si="129"/>
        <v>0</v>
      </c>
      <c r="BR127" s="20">
        <f t="shared" si="129"/>
        <v>0</v>
      </c>
      <c r="BS127" s="20">
        <f t="shared" si="129"/>
        <v>0</v>
      </c>
      <c r="BT127" s="20">
        <f t="shared" si="129"/>
        <v>0</v>
      </c>
      <c r="BU127" s="20">
        <f t="shared" si="130"/>
        <v>0</v>
      </c>
      <c r="BV127" s="20">
        <f t="shared" si="130"/>
        <v>0</v>
      </c>
      <c r="BW127" s="21">
        <f t="shared" si="114"/>
        <v>0.59797220833333331</v>
      </c>
      <c r="BX127" s="20">
        <f t="shared" si="131"/>
        <v>71756665</v>
      </c>
      <c r="BY127" s="20"/>
      <c r="BZ127" s="20">
        <f>+'[1]ENERO 2019'!$H$1024</f>
        <v>71756665</v>
      </c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1">
        <f t="shared" si="86"/>
        <v>0.40202779166666669</v>
      </c>
      <c r="CU127" s="20">
        <f t="shared" si="119"/>
        <v>48243335</v>
      </c>
      <c r="CV127" s="20">
        <f t="shared" si="132"/>
        <v>0</v>
      </c>
      <c r="CW127" s="20">
        <f t="shared" si="132"/>
        <v>48243335</v>
      </c>
      <c r="CX127" s="20">
        <f t="shared" si="132"/>
        <v>0</v>
      </c>
      <c r="CY127" s="20">
        <f t="shared" si="133"/>
        <v>0</v>
      </c>
      <c r="CZ127" s="20">
        <f t="shared" si="133"/>
        <v>0</v>
      </c>
      <c r="DA127" s="20">
        <f t="shared" si="133"/>
        <v>0</v>
      </c>
      <c r="DB127" s="20">
        <f t="shared" si="133"/>
        <v>0</v>
      </c>
      <c r="DC127" s="20">
        <f t="shared" si="133"/>
        <v>0</v>
      </c>
      <c r="DD127" s="20">
        <f t="shared" si="133"/>
        <v>0</v>
      </c>
      <c r="DE127" s="20">
        <f t="shared" si="133"/>
        <v>0</v>
      </c>
      <c r="DF127" s="20">
        <f t="shared" si="133"/>
        <v>0</v>
      </c>
      <c r="DG127" s="20">
        <f t="shared" si="133"/>
        <v>0</v>
      </c>
      <c r="DH127" s="20">
        <f t="shared" si="133"/>
        <v>0</v>
      </c>
      <c r="DI127" s="20">
        <f t="shared" si="133"/>
        <v>0</v>
      </c>
      <c r="DJ127" s="20">
        <f t="shared" si="133"/>
        <v>0</v>
      </c>
      <c r="DK127" s="20">
        <f t="shared" si="133"/>
        <v>0</v>
      </c>
      <c r="DL127" s="20">
        <f t="shared" si="133"/>
        <v>0</v>
      </c>
      <c r="DM127" s="20">
        <f t="shared" si="133"/>
        <v>0</v>
      </c>
      <c r="DN127" s="20">
        <f t="shared" si="133"/>
        <v>0</v>
      </c>
      <c r="DO127" s="20">
        <f t="shared" si="134"/>
        <v>0</v>
      </c>
      <c r="DP127" s="20">
        <f t="shared" si="134"/>
        <v>0</v>
      </c>
      <c r="DR127" s="25">
        <f t="shared" si="99"/>
        <v>120000000</v>
      </c>
      <c r="DS127" s="25">
        <f t="shared" si="120"/>
        <v>120000000</v>
      </c>
      <c r="DT127" s="25">
        <f t="shared" si="90"/>
        <v>120000000</v>
      </c>
    </row>
    <row r="128" spans="1:126" ht="36" customHeight="1" x14ac:dyDescent="0.3">
      <c r="A128" s="197"/>
      <c r="B128" s="205"/>
      <c r="C128" s="43" t="s">
        <v>362</v>
      </c>
      <c r="D128" s="17" t="s">
        <v>363</v>
      </c>
      <c r="E128" s="82">
        <v>510</v>
      </c>
      <c r="F128" s="19" t="s">
        <v>361</v>
      </c>
      <c r="G128" s="20">
        <f t="shared" si="73"/>
        <v>118270473</v>
      </c>
      <c r="H128" s="20"/>
      <c r="I128" s="20">
        <v>118270473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1">
        <f t="shared" si="118"/>
        <v>1</v>
      </c>
      <c r="AD128" s="20">
        <f t="shared" si="126"/>
        <v>118270473</v>
      </c>
      <c r="AE128" s="20"/>
      <c r="AF128" s="20">
        <f>+'[1]ENERO 2019'!$K$1036</f>
        <v>118270473</v>
      </c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1">
        <f t="shared" si="100"/>
        <v>0</v>
      </c>
      <c r="BA128" s="20">
        <f t="shared" si="127"/>
        <v>0</v>
      </c>
      <c r="BB128" s="20">
        <f t="shared" si="128"/>
        <v>0</v>
      </c>
      <c r="BC128" s="20">
        <f t="shared" si="128"/>
        <v>0</v>
      </c>
      <c r="BD128" s="20">
        <f t="shared" si="128"/>
        <v>0</v>
      </c>
      <c r="BE128" s="20">
        <f t="shared" si="129"/>
        <v>0</v>
      </c>
      <c r="BF128" s="20">
        <f t="shared" si="129"/>
        <v>0</v>
      </c>
      <c r="BG128" s="20">
        <f t="shared" si="129"/>
        <v>0</v>
      </c>
      <c r="BH128" s="20">
        <f t="shared" si="129"/>
        <v>0</v>
      </c>
      <c r="BI128" s="20">
        <f t="shared" si="129"/>
        <v>0</v>
      </c>
      <c r="BJ128" s="20">
        <f t="shared" si="129"/>
        <v>0</v>
      </c>
      <c r="BK128" s="20">
        <f t="shared" si="129"/>
        <v>0</v>
      </c>
      <c r="BL128" s="20">
        <f t="shared" si="129"/>
        <v>0</v>
      </c>
      <c r="BM128" s="20">
        <f t="shared" si="129"/>
        <v>0</v>
      </c>
      <c r="BN128" s="20">
        <f t="shared" si="129"/>
        <v>0</v>
      </c>
      <c r="BO128" s="20">
        <f t="shared" si="129"/>
        <v>0</v>
      </c>
      <c r="BP128" s="20">
        <f t="shared" si="129"/>
        <v>0</v>
      </c>
      <c r="BQ128" s="20">
        <f t="shared" si="129"/>
        <v>0</v>
      </c>
      <c r="BR128" s="20">
        <f t="shared" si="129"/>
        <v>0</v>
      </c>
      <c r="BS128" s="20">
        <f t="shared" si="129"/>
        <v>0</v>
      </c>
      <c r="BT128" s="20">
        <f t="shared" si="129"/>
        <v>0</v>
      </c>
      <c r="BU128" s="20">
        <f t="shared" si="130"/>
        <v>0</v>
      </c>
      <c r="BV128" s="20">
        <f t="shared" si="130"/>
        <v>0</v>
      </c>
      <c r="BW128" s="21">
        <f t="shared" si="114"/>
        <v>0.50378875207508467</v>
      </c>
      <c r="BX128" s="20">
        <f t="shared" si="131"/>
        <v>59583334</v>
      </c>
      <c r="BY128" s="20"/>
      <c r="BZ128" s="20">
        <f>+'[1]ENERO 2019'!$H$1037</f>
        <v>59583334</v>
      </c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1">
        <f t="shared" si="86"/>
        <v>0.49621124792491533</v>
      </c>
      <c r="CU128" s="20">
        <f t="shared" si="119"/>
        <v>58687139</v>
      </c>
      <c r="CV128" s="20">
        <f t="shared" si="132"/>
        <v>0</v>
      </c>
      <c r="CW128" s="20">
        <f t="shared" si="132"/>
        <v>58687139</v>
      </c>
      <c r="CX128" s="20">
        <f t="shared" si="132"/>
        <v>0</v>
      </c>
      <c r="CY128" s="20">
        <f t="shared" si="133"/>
        <v>0</v>
      </c>
      <c r="CZ128" s="20">
        <f t="shared" si="133"/>
        <v>0</v>
      </c>
      <c r="DA128" s="20">
        <f t="shared" si="133"/>
        <v>0</v>
      </c>
      <c r="DB128" s="20">
        <f t="shared" si="133"/>
        <v>0</v>
      </c>
      <c r="DC128" s="20">
        <f t="shared" si="133"/>
        <v>0</v>
      </c>
      <c r="DD128" s="20">
        <f t="shared" si="133"/>
        <v>0</v>
      </c>
      <c r="DE128" s="20">
        <f t="shared" si="133"/>
        <v>0</v>
      </c>
      <c r="DF128" s="20">
        <f t="shared" si="133"/>
        <v>0</v>
      </c>
      <c r="DG128" s="20">
        <f t="shared" si="133"/>
        <v>0</v>
      </c>
      <c r="DH128" s="20">
        <f t="shared" si="133"/>
        <v>0</v>
      </c>
      <c r="DI128" s="20">
        <f t="shared" si="133"/>
        <v>0</v>
      </c>
      <c r="DJ128" s="20">
        <f t="shared" si="133"/>
        <v>0</v>
      </c>
      <c r="DK128" s="20">
        <f t="shared" si="133"/>
        <v>0</v>
      </c>
      <c r="DL128" s="20">
        <f t="shared" si="133"/>
        <v>0</v>
      </c>
      <c r="DM128" s="20">
        <f t="shared" si="133"/>
        <v>0</v>
      </c>
      <c r="DN128" s="20">
        <f t="shared" si="133"/>
        <v>0</v>
      </c>
      <c r="DO128" s="20">
        <f t="shared" si="134"/>
        <v>0</v>
      </c>
      <c r="DP128" s="20">
        <f t="shared" si="134"/>
        <v>0</v>
      </c>
      <c r="DR128" s="25">
        <f t="shared" si="99"/>
        <v>118270473</v>
      </c>
      <c r="DS128" s="25">
        <f t="shared" si="120"/>
        <v>118270473</v>
      </c>
      <c r="DT128" s="25">
        <f t="shared" si="90"/>
        <v>118270473</v>
      </c>
    </row>
    <row r="129" spans="1:126" ht="32.25" customHeight="1" x14ac:dyDescent="0.3">
      <c r="A129" s="197"/>
      <c r="B129" s="205"/>
      <c r="C129" s="43" t="s">
        <v>364</v>
      </c>
      <c r="D129" s="17" t="s">
        <v>365</v>
      </c>
      <c r="E129" s="82">
        <v>510</v>
      </c>
      <c r="F129" s="19" t="s">
        <v>361</v>
      </c>
      <c r="G129" s="20">
        <f t="shared" si="73"/>
        <v>150000000</v>
      </c>
      <c r="H129" s="20"/>
      <c r="I129" s="20">
        <v>150000000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1">
        <f t="shared" si="118"/>
        <v>1</v>
      </c>
      <c r="AD129" s="20">
        <f t="shared" si="126"/>
        <v>150000000</v>
      </c>
      <c r="AE129" s="20"/>
      <c r="AF129" s="20">
        <f>+'[1]ENERO 2019'!$K$1048</f>
        <v>150000000</v>
      </c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1">
        <f t="shared" si="100"/>
        <v>0</v>
      </c>
      <c r="BA129" s="20">
        <f t="shared" si="127"/>
        <v>0</v>
      </c>
      <c r="BB129" s="20">
        <f t="shared" si="128"/>
        <v>0</v>
      </c>
      <c r="BC129" s="20">
        <f t="shared" si="128"/>
        <v>0</v>
      </c>
      <c r="BD129" s="20">
        <f t="shared" si="128"/>
        <v>0</v>
      </c>
      <c r="BE129" s="20">
        <f t="shared" si="129"/>
        <v>0</v>
      </c>
      <c r="BF129" s="20">
        <f t="shared" si="129"/>
        <v>0</v>
      </c>
      <c r="BG129" s="20">
        <f t="shared" si="129"/>
        <v>0</v>
      </c>
      <c r="BH129" s="20">
        <f t="shared" si="129"/>
        <v>0</v>
      </c>
      <c r="BI129" s="20">
        <f t="shared" si="129"/>
        <v>0</v>
      </c>
      <c r="BJ129" s="20">
        <f t="shared" si="129"/>
        <v>0</v>
      </c>
      <c r="BK129" s="20">
        <f t="shared" si="129"/>
        <v>0</v>
      </c>
      <c r="BL129" s="20">
        <f t="shared" si="129"/>
        <v>0</v>
      </c>
      <c r="BM129" s="20">
        <f t="shared" si="129"/>
        <v>0</v>
      </c>
      <c r="BN129" s="20">
        <f t="shared" si="129"/>
        <v>0</v>
      </c>
      <c r="BO129" s="20">
        <f t="shared" si="129"/>
        <v>0</v>
      </c>
      <c r="BP129" s="20">
        <f t="shared" si="129"/>
        <v>0</v>
      </c>
      <c r="BQ129" s="20">
        <f t="shared" si="129"/>
        <v>0</v>
      </c>
      <c r="BR129" s="20">
        <f t="shared" si="129"/>
        <v>0</v>
      </c>
      <c r="BS129" s="20">
        <f t="shared" si="129"/>
        <v>0</v>
      </c>
      <c r="BT129" s="20">
        <f t="shared" si="129"/>
        <v>0</v>
      </c>
      <c r="BU129" s="20">
        <f t="shared" si="130"/>
        <v>0</v>
      </c>
      <c r="BV129" s="20">
        <f t="shared" si="130"/>
        <v>0</v>
      </c>
      <c r="BW129" s="21">
        <f t="shared" si="114"/>
        <v>0.26998888666666665</v>
      </c>
      <c r="BX129" s="20">
        <f t="shared" si="131"/>
        <v>40498333</v>
      </c>
      <c r="BY129" s="20"/>
      <c r="BZ129" s="20">
        <f>+'[1]ENERO 2019'!$H$1049</f>
        <v>40498333</v>
      </c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1">
        <f t="shared" si="86"/>
        <v>0.73001111333333335</v>
      </c>
      <c r="CU129" s="20">
        <f t="shared" si="119"/>
        <v>109501667</v>
      </c>
      <c r="CV129" s="20">
        <f t="shared" si="132"/>
        <v>0</v>
      </c>
      <c r="CW129" s="20">
        <f t="shared" si="132"/>
        <v>109501667</v>
      </c>
      <c r="CX129" s="20">
        <f t="shared" si="132"/>
        <v>0</v>
      </c>
      <c r="CY129" s="20">
        <f t="shared" si="133"/>
        <v>0</v>
      </c>
      <c r="CZ129" s="20">
        <f t="shared" si="133"/>
        <v>0</v>
      </c>
      <c r="DA129" s="20">
        <f t="shared" si="133"/>
        <v>0</v>
      </c>
      <c r="DB129" s="20">
        <f t="shared" si="133"/>
        <v>0</v>
      </c>
      <c r="DC129" s="20">
        <f t="shared" si="133"/>
        <v>0</v>
      </c>
      <c r="DD129" s="20">
        <f t="shared" si="133"/>
        <v>0</v>
      </c>
      <c r="DE129" s="20">
        <f t="shared" si="133"/>
        <v>0</v>
      </c>
      <c r="DF129" s="20">
        <f t="shared" si="133"/>
        <v>0</v>
      </c>
      <c r="DG129" s="20">
        <f t="shared" si="133"/>
        <v>0</v>
      </c>
      <c r="DH129" s="20">
        <f t="shared" si="133"/>
        <v>0</v>
      </c>
      <c r="DI129" s="20">
        <f t="shared" si="133"/>
        <v>0</v>
      </c>
      <c r="DJ129" s="20">
        <f t="shared" si="133"/>
        <v>0</v>
      </c>
      <c r="DK129" s="20">
        <f t="shared" si="133"/>
        <v>0</v>
      </c>
      <c r="DL129" s="20">
        <f t="shared" si="133"/>
        <v>0</v>
      </c>
      <c r="DM129" s="20">
        <f t="shared" si="133"/>
        <v>0</v>
      </c>
      <c r="DN129" s="20">
        <f t="shared" si="133"/>
        <v>0</v>
      </c>
      <c r="DO129" s="20">
        <f t="shared" si="134"/>
        <v>0</v>
      </c>
      <c r="DP129" s="20">
        <f t="shared" si="134"/>
        <v>0</v>
      </c>
      <c r="DR129" s="25">
        <f t="shared" si="99"/>
        <v>150000000</v>
      </c>
      <c r="DS129" s="25">
        <f t="shared" si="120"/>
        <v>150000000</v>
      </c>
      <c r="DT129" s="25">
        <f t="shared" si="90"/>
        <v>150000000</v>
      </c>
    </row>
    <row r="130" spans="1:126" ht="25.5" customHeight="1" x14ac:dyDescent="0.3">
      <c r="A130" s="197"/>
      <c r="B130" s="199"/>
      <c r="C130" s="43" t="s">
        <v>366</v>
      </c>
      <c r="D130" s="17" t="s">
        <v>367</v>
      </c>
      <c r="E130" s="82">
        <v>510</v>
      </c>
      <c r="F130" s="19" t="s">
        <v>361</v>
      </c>
      <c r="G130" s="20">
        <f t="shared" si="73"/>
        <v>7000000</v>
      </c>
      <c r="H130" s="20"/>
      <c r="I130" s="20">
        <v>7000000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1">
        <f t="shared" si="118"/>
        <v>0</v>
      </c>
      <c r="AD130" s="20">
        <f t="shared" si="126"/>
        <v>0</v>
      </c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1">
        <f t="shared" si="100"/>
        <v>1</v>
      </c>
      <c r="BA130" s="20">
        <f t="shared" si="127"/>
        <v>7000000</v>
      </c>
      <c r="BB130" s="20">
        <f t="shared" si="128"/>
        <v>0</v>
      </c>
      <c r="BC130" s="20">
        <f t="shared" si="128"/>
        <v>7000000</v>
      </c>
      <c r="BD130" s="20">
        <f t="shared" si="128"/>
        <v>0</v>
      </c>
      <c r="BE130" s="20">
        <f t="shared" si="129"/>
        <v>0</v>
      </c>
      <c r="BF130" s="20">
        <f t="shared" si="129"/>
        <v>0</v>
      </c>
      <c r="BG130" s="20">
        <f t="shared" si="129"/>
        <v>0</v>
      </c>
      <c r="BH130" s="20">
        <f t="shared" si="129"/>
        <v>0</v>
      </c>
      <c r="BI130" s="20">
        <f t="shared" si="129"/>
        <v>0</v>
      </c>
      <c r="BJ130" s="20">
        <f t="shared" si="129"/>
        <v>0</v>
      </c>
      <c r="BK130" s="20">
        <f t="shared" si="129"/>
        <v>0</v>
      </c>
      <c r="BL130" s="20">
        <f t="shared" si="129"/>
        <v>0</v>
      </c>
      <c r="BM130" s="20">
        <f t="shared" si="129"/>
        <v>0</v>
      </c>
      <c r="BN130" s="20">
        <f t="shared" si="129"/>
        <v>0</v>
      </c>
      <c r="BO130" s="20">
        <f t="shared" si="129"/>
        <v>0</v>
      </c>
      <c r="BP130" s="20">
        <f t="shared" si="129"/>
        <v>0</v>
      </c>
      <c r="BQ130" s="20">
        <f t="shared" si="129"/>
        <v>0</v>
      </c>
      <c r="BR130" s="20">
        <f t="shared" si="129"/>
        <v>0</v>
      </c>
      <c r="BS130" s="20">
        <f t="shared" si="129"/>
        <v>0</v>
      </c>
      <c r="BT130" s="20">
        <f t="shared" si="129"/>
        <v>0</v>
      </c>
      <c r="BU130" s="20">
        <f t="shared" si="130"/>
        <v>0</v>
      </c>
      <c r="BV130" s="20">
        <f t="shared" si="130"/>
        <v>0</v>
      </c>
      <c r="BW130" s="21">
        <f t="shared" si="114"/>
        <v>0</v>
      </c>
      <c r="BX130" s="20">
        <f t="shared" si="131"/>
        <v>0</v>
      </c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1">
        <f t="shared" si="86"/>
        <v>1</v>
      </c>
      <c r="CU130" s="20">
        <f t="shared" si="119"/>
        <v>7000000</v>
      </c>
      <c r="CV130" s="20">
        <f t="shared" si="132"/>
        <v>0</v>
      </c>
      <c r="CW130" s="20">
        <f t="shared" si="132"/>
        <v>7000000</v>
      </c>
      <c r="CX130" s="20">
        <f t="shared" si="132"/>
        <v>0</v>
      </c>
      <c r="CY130" s="20">
        <f t="shared" si="133"/>
        <v>0</v>
      </c>
      <c r="CZ130" s="20">
        <f t="shared" si="133"/>
        <v>0</v>
      </c>
      <c r="DA130" s="20">
        <f t="shared" si="133"/>
        <v>0</v>
      </c>
      <c r="DB130" s="20">
        <f t="shared" si="133"/>
        <v>0</v>
      </c>
      <c r="DC130" s="20">
        <f t="shared" si="133"/>
        <v>0</v>
      </c>
      <c r="DD130" s="20">
        <f t="shared" si="133"/>
        <v>0</v>
      </c>
      <c r="DE130" s="20">
        <f t="shared" si="133"/>
        <v>0</v>
      </c>
      <c r="DF130" s="20">
        <f t="shared" si="133"/>
        <v>0</v>
      </c>
      <c r="DG130" s="20">
        <f t="shared" si="133"/>
        <v>0</v>
      </c>
      <c r="DH130" s="20">
        <f t="shared" si="133"/>
        <v>0</v>
      </c>
      <c r="DI130" s="20">
        <f t="shared" si="133"/>
        <v>0</v>
      </c>
      <c r="DJ130" s="20">
        <f t="shared" si="133"/>
        <v>0</v>
      </c>
      <c r="DK130" s="20">
        <f t="shared" si="133"/>
        <v>0</v>
      </c>
      <c r="DL130" s="20">
        <f t="shared" si="133"/>
        <v>0</v>
      </c>
      <c r="DM130" s="20">
        <f t="shared" si="133"/>
        <v>0</v>
      </c>
      <c r="DN130" s="20">
        <f t="shared" si="133"/>
        <v>0</v>
      </c>
      <c r="DO130" s="20">
        <f t="shared" si="134"/>
        <v>0</v>
      </c>
      <c r="DP130" s="20">
        <f t="shared" si="134"/>
        <v>0</v>
      </c>
      <c r="DR130" s="25">
        <f t="shared" si="99"/>
        <v>7000000</v>
      </c>
      <c r="DS130" s="25">
        <f t="shared" si="120"/>
        <v>7000000</v>
      </c>
      <c r="DT130" s="25">
        <f t="shared" si="90"/>
        <v>7000000</v>
      </c>
    </row>
    <row r="131" spans="1:126" ht="75.75" customHeight="1" x14ac:dyDescent="0.3">
      <c r="A131" s="197"/>
      <c r="B131" s="86"/>
      <c r="C131" s="43" t="s">
        <v>368</v>
      </c>
      <c r="D131" s="27" t="s">
        <v>369</v>
      </c>
      <c r="E131" s="82">
        <v>510</v>
      </c>
      <c r="F131" s="19" t="s">
        <v>370</v>
      </c>
      <c r="G131" s="20">
        <f t="shared" si="73"/>
        <v>0</v>
      </c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1" t="e">
        <f t="shared" si="118"/>
        <v>#DIV/0!</v>
      </c>
      <c r="AD131" s="20">
        <f t="shared" si="126"/>
        <v>0</v>
      </c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1" t="e">
        <f t="shared" si="100"/>
        <v>#DIV/0!</v>
      </c>
      <c r="BA131" s="20">
        <f t="shared" si="127"/>
        <v>0</v>
      </c>
      <c r="BB131" s="20">
        <f t="shared" si="128"/>
        <v>0</v>
      </c>
      <c r="BC131" s="20">
        <f t="shared" si="128"/>
        <v>0</v>
      </c>
      <c r="BD131" s="20">
        <f t="shared" si="128"/>
        <v>0</v>
      </c>
      <c r="BE131" s="20">
        <f t="shared" si="129"/>
        <v>0</v>
      </c>
      <c r="BF131" s="20">
        <f t="shared" si="129"/>
        <v>0</v>
      </c>
      <c r="BG131" s="20">
        <f t="shared" si="129"/>
        <v>0</v>
      </c>
      <c r="BH131" s="20">
        <f t="shared" si="129"/>
        <v>0</v>
      </c>
      <c r="BI131" s="20">
        <f t="shared" si="129"/>
        <v>0</v>
      </c>
      <c r="BJ131" s="20">
        <f t="shared" si="129"/>
        <v>0</v>
      </c>
      <c r="BK131" s="20">
        <f t="shared" si="129"/>
        <v>0</v>
      </c>
      <c r="BL131" s="20">
        <f t="shared" si="129"/>
        <v>0</v>
      </c>
      <c r="BM131" s="20">
        <f t="shared" si="129"/>
        <v>0</v>
      </c>
      <c r="BN131" s="20">
        <f t="shared" si="129"/>
        <v>0</v>
      </c>
      <c r="BO131" s="20">
        <f t="shared" si="129"/>
        <v>0</v>
      </c>
      <c r="BP131" s="20">
        <f t="shared" si="129"/>
        <v>0</v>
      </c>
      <c r="BQ131" s="20">
        <f t="shared" si="129"/>
        <v>0</v>
      </c>
      <c r="BR131" s="20">
        <f t="shared" si="129"/>
        <v>0</v>
      </c>
      <c r="BS131" s="20">
        <f t="shared" si="129"/>
        <v>0</v>
      </c>
      <c r="BT131" s="20">
        <f t="shared" si="129"/>
        <v>0</v>
      </c>
      <c r="BU131" s="20">
        <f t="shared" si="130"/>
        <v>0</v>
      </c>
      <c r="BV131" s="20">
        <f t="shared" si="130"/>
        <v>0</v>
      </c>
      <c r="BW131" s="21" t="e">
        <f t="shared" si="114"/>
        <v>#DIV/0!</v>
      </c>
      <c r="BX131" s="20">
        <f t="shared" si="131"/>
        <v>0</v>
      </c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1" t="e">
        <f t="shared" si="86"/>
        <v>#DIV/0!</v>
      </c>
      <c r="CU131" s="20">
        <f t="shared" si="119"/>
        <v>0</v>
      </c>
      <c r="CV131" s="20">
        <f t="shared" si="132"/>
        <v>0</v>
      </c>
      <c r="CW131" s="20">
        <f t="shared" si="132"/>
        <v>0</v>
      </c>
      <c r="CX131" s="20">
        <f t="shared" si="132"/>
        <v>0</v>
      </c>
      <c r="CY131" s="20">
        <f t="shared" si="133"/>
        <v>0</v>
      </c>
      <c r="CZ131" s="20">
        <f t="shared" si="133"/>
        <v>0</v>
      </c>
      <c r="DA131" s="20">
        <f t="shared" si="133"/>
        <v>0</v>
      </c>
      <c r="DB131" s="20">
        <f t="shared" si="133"/>
        <v>0</v>
      </c>
      <c r="DC131" s="20">
        <f t="shared" si="133"/>
        <v>0</v>
      </c>
      <c r="DD131" s="20">
        <f t="shared" si="133"/>
        <v>0</v>
      </c>
      <c r="DE131" s="20">
        <f t="shared" si="133"/>
        <v>0</v>
      </c>
      <c r="DF131" s="20">
        <f t="shared" si="133"/>
        <v>0</v>
      </c>
      <c r="DG131" s="20">
        <f t="shared" si="133"/>
        <v>0</v>
      </c>
      <c r="DH131" s="20">
        <f t="shared" si="133"/>
        <v>0</v>
      </c>
      <c r="DI131" s="20">
        <f t="shared" si="133"/>
        <v>0</v>
      </c>
      <c r="DJ131" s="20">
        <f t="shared" si="133"/>
        <v>0</v>
      </c>
      <c r="DK131" s="20">
        <f t="shared" si="133"/>
        <v>0</v>
      </c>
      <c r="DL131" s="20">
        <f t="shared" si="133"/>
        <v>0</v>
      </c>
      <c r="DM131" s="20">
        <f t="shared" si="133"/>
        <v>0</v>
      </c>
      <c r="DN131" s="20">
        <f t="shared" si="133"/>
        <v>0</v>
      </c>
      <c r="DO131" s="20">
        <f t="shared" si="134"/>
        <v>0</v>
      </c>
      <c r="DP131" s="20">
        <f t="shared" si="134"/>
        <v>0</v>
      </c>
      <c r="DR131" s="25">
        <f t="shared" si="99"/>
        <v>0</v>
      </c>
      <c r="DS131" s="25">
        <f t="shared" si="120"/>
        <v>0</v>
      </c>
      <c r="DT131" s="25">
        <f t="shared" si="90"/>
        <v>0</v>
      </c>
    </row>
    <row r="132" spans="1:126" ht="82.5" customHeight="1" x14ac:dyDescent="0.3">
      <c r="A132" s="197"/>
      <c r="B132" s="86"/>
      <c r="C132" s="43" t="s">
        <v>371</v>
      </c>
      <c r="D132" s="27" t="s">
        <v>372</v>
      </c>
      <c r="E132" s="82">
        <v>510</v>
      </c>
      <c r="F132" s="19" t="s">
        <v>370</v>
      </c>
      <c r="G132" s="20">
        <f t="shared" si="73"/>
        <v>4000000</v>
      </c>
      <c r="H132" s="20"/>
      <c r="I132" s="20">
        <v>4000000</v>
      </c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1">
        <f t="shared" si="118"/>
        <v>0</v>
      </c>
      <c r="AD132" s="20">
        <f t="shared" si="126"/>
        <v>0</v>
      </c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1">
        <f t="shared" si="100"/>
        <v>1</v>
      </c>
      <c r="BA132" s="20">
        <f t="shared" si="127"/>
        <v>4000000</v>
      </c>
      <c r="BB132" s="20">
        <f t="shared" si="128"/>
        <v>0</v>
      </c>
      <c r="BC132" s="20">
        <f t="shared" si="128"/>
        <v>4000000</v>
      </c>
      <c r="BD132" s="20">
        <f t="shared" si="128"/>
        <v>0</v>
      </c>
      <c r="BE132" s="20">
        <f t="shared" si="129"/>
        <v>0</v>
      </c>
      <c r="BF132" s="20">
        <f t="shared" si="129"/>
        <v>0</v>
      </c>
      <c r="BG132" s="20">
        <f t="shared" si="129"/>
        <v>0</v>
      </c>
      <c r="BH132" s="20">
        <f t="shared" si="129"/>
        <v>0</v>
      </c>
      <c r="BI132" s="20">
        <f t="shared" si="129"/>
        <v>0</v>
      </c>
      <c r="BJ132" s="20">
        <f t="shared" si="129"/>
        <v>0</v>
      </c>
      <c r="BK132" s="20">
        <f t="shared" si="129"/>
        <v>0</v>
      </c>
      <c r="BL132" s="20">
        <f t="shared" si="129"/>
        <v>0</v>
      </c>
      <c r="BM132" s="20">
        <f t="shared" si="129"/>
        <v>0</v>
      </c>
      <c r="BN132" s="20">
        <f t="shared" si="129"/>
        <v>0</v>
      </c>
      <c r="BO132" s="20">
        <f t="shared" si="129"/>
        <v>0</v>
      </c>
      <c r="BP132" s="20">
        <f t="shared" si="129"/>
        <v>0</v>
      </c>
      <c r="BQ132" s="20">
        <f t="shared" si="129"/>
        <v>0</v>
      </c>
      <c r="BR132" s="20">
        <f t="shared" si="129"/>
        <v>0</v>
      </c>
      <c r="BS132" s="20">
        <f t="shared" si="129"/>
        <v>0</v>
      </c>
      <c r="BT132" s="20">
        <f t="shared" si="129"/>
        <v>0</v>
      </c>
      <c r="BU132" s="20">
        <f t="shared" si="130"/>
        <v>0</v>
      </c>
      <c r="BV132" s="20">
        <f t="shared" si="130"/>
        <v>0</v>
      </c>
      <c r="BW132" s="21">
        <f t="shared" si="114"/>
        <v>0</v>
      </c>
      <c r="BX132" s="20">
        <f t="shared" si="131"/>
        <v>0</v>
      </c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1">
        <f t="shared" si="86"/>
        <v>1</v>
      </c>
      <c r="CU132" s="20">
        <f t="shared" si="119"/>
        <v>4000000</v>
      </c>
      <c r="CV132" s="20"/>
      <c r="CW132" s="20">
        <f>I132-BZ132</f>
        <v>4000000</v>
      </c>
      <c r="CX132" s="20">
        <f t="shared" si="132"/>
        <v>0</v>
      </c>
      <c r="CY132" s="20">
        <f t="shared" si="133"/>
        <v>0</v>
      </c>
      <c r="CZ132" s="20">
        <f t="shared" si="133"/>
        <v>0</v>
      </c>
      <c r="DA132" s="20">
        <f t="shared" si="133"/>
        <v>0</v>
      </c>
      <c r="DB132" s="20">
        <f t="shared" si="133"/>
        <v>0</v>
      </c>
      <c r="DC132" s="20">
        <f t="shared" si="133"/>
        <v>0</v>
      </c>
      <c r="DD132" s="20">
        <f t="shared" si="133"/>
        <v>0</v>
      </c>
      <c r="DE132" s="20">
        <f t="shared" si="133"/>
        <v>0</v>
      </c>
      <c r="DF132" s="20">
        <f t="shared" si="133"/>
        <v>0</v>
      </c>
      <c r="DG132" s="20">
        <f t="shared" si="133"/>
        <v>0</v>
      </c>
      <c r="DH132" s="20">
        <f t="shared" si="133"/>
        <v>0</v>
      </c>
      <c r="DI132" s="20">
        <f t="shared" si="133"/>
        <v>0</v>
      </c>
      <c r="DJ132" s="20">
        <f t="shared" si="133"/>
        <v>0</v>
      </c>
      <c r="DK132" s="20">
        <f t="shared" si="133"/>
        <v>0</v>
      </c>
      <c r="DL132" s="20">
        <f t="shared" si="133"/>
        <v>0</v>
      </c>
      <c r="DM132" s="20">
        <f t="shared" si="133"/>
        <v>0</v>
      </c>
      <c r="DN132" s="20">
        <f t="shared" si="133"/>
        <v>0</v>
      </c>
      <c r="DO132" s="20">
        <f t="shared" si="134"/>
        <v>0</v>
      </c>
      <c r="DP132" s="20">
        <f t="shared" si="134"/>
        <v>0</v>
      </c>
      <c r="DR132" s="25">
        <f t="shared" si="99"/>
        <v>4000000</v>
      </c>
      <c r="DS132" s="25">
        <f t="shared" si="120"/>
        <v>4000000</v>
      </c>
      <c r="DT132" s="25">
        <f t="shared" si="90"/>
        <v>4000000</v>
      </c>
    </row>
    <row r="133" spans="1:126" ht="49.5" customHeight="1" x14ac:dyDescent="0.3">
      <c r="A133" s="197"/>
      <c r="B133" s="206" t="s">
        <v>373</v>
      </c>
      <c r="C133" s="43" t="s">
        <v>374</v>
      </c>
      <c r="D133" s="27" t="s">
        <v>375</v>
      </c>
      <c r="E133" s="82">
        <v>310</v>
      </c>
      <c r="F133" s="19" t="s">
        <v>376</v>
      </c>
      <c r="G133" s="20">
        <f t="shared" ref="G133:G134" si="135">SUM(H133:AB133)</f>
        <v>128000000</v>
      </c>
      <c r="H133" s="20"/>
      <c r="I133" s="20">
        <f>150000000-35000000</f>
        <v>115000000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>
        <f>13000000</f>
        <v>13000000</v>
      </c>
      <c r="AC133" s="21">
        <f>+AD133/G133</f>
        <v>0.8984375</v>
      </c>
      <c r="AD133" s="20">
        <f t="shared" ref="AD133" si="136">SUM(AE133:AY133)</f>
        <v>115000000</v>
      </c>
      <c r="AE133" s="20"/>
      <c r="AF133" s="20">
        <f>+'[1]ENERO 2019'!$K$163</f>
        <v>115000000</v>
      </c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1">
        <f t="shared" si="100"/>
        <v>0.1015625</v>
      </c>
      <c r="BA133" s="20">
        <f t="shared" si="127"/>
        <v>13000000</v>
      </c>
      <c r="BB133" s="20">
        <f t="shared" si="128"/>
        <v>0</v>
      </c>
      <c r="BC133" s="20">
        <f t="shared" si="128"/>
        <v>0</v>
      </c>
      <c r="BD133" s="20">
        <f t="shared" si="128"/>
        <v>0</v>
      </c>
      <c r="BE133" s="20">
        <f t="shared" si="129"/>
        <v>0</v>
      </c>
      <c r="BF133" s="20">
        <f t="shared" si="129"/>
        <v>0</v>
      </c>
      <c r="BG133" s="20">
        <f t="shared" si="129"/>
        <v>0</v>
      </c>
      <c r="BH133" s="20">
        <f t="shared" si="129"/>
        <v>0</v>
      </c>
      <c r="BI133" s="20">
        <f t="shared" si="129"/>
        <v>0</v>
      </c>
      <c r="BJ133" s="20">
        <f t="shared" si="129"/>
        <v>0</v>
      </c>
      <c r="BK133" s="20">
        <f t="shared" si="129"/>
        <v>0</v>
      </c>
      <c r="BL133" s="20">
        <f t="shared" si="129"/>
        <v>0</v>
      </c>
      <c r="BM133" s="20">
        <f t="shared" si="129"/>
        <v>0</v>
      </c>
      <c r="BN133" s="20">
        <f t="shared" si="129"/>
        <v>0</v>
      </c>
      <c r="BO133" s="20">
        <f t="shared" si="129"/>
        <v>0</v>
      </c>
      <c r="BP133" s="20">
        <f t="shared" si="129"/>
        <v>0</v>
      </c>
      <c r="BQ133" s="20">
        <f t="shared" si="129"/>
        <v>0</v>
      </c>
      <c r="BR133" s="20">
        <f t="shared" si="129"/>
        <v>0</v>
      </c>
      <c r="BS133" s="20">
        <f t="shared" si="129"/>
        <v>0</v>
      </c>
      <c r="BT133" s="20">
        <f t="shared" si="129"/>
        <v>0</v>
      </c>
      <c r="BU133" s="20">
        <f t="shared" si="130"/>
        <v>0</v>
      </c>
      <c r="BV133" s="20">
        <f t="shared" si="130"/>
        <v>13000000</v>
      </c>
      <c r="BW133" s="21">
        <f>+BX133/G133</f>
        <v>0.13375408593749999</v>
      </c>
      <c r="BX133" s="20">
        <f t="shared" si="131"/>
        <v>17120523</v>
      </c>
      <c r="BY133" s="20"/>
      <c r="BZ133" s="20">
        <f>+'[1]ENERO 2019'!$H$161</f>
        <v>17120523</v>
      </c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1">
        <f t="shared" si="86"/>
        <v>0.86624591406250007</v>
      </c>
      <c r="CU133" s="20">
        <f t="shared" si="119"/>
        <v>110879477</v>
      </c>
      <c r="CV133" s="20">
        <f>H133-BY133</f>
        <v>0</v>
      </c>
      <c r="CW133" s="20">
        <f>I133-BZ133</f>
        <v>97879477</v>
      </c>
      <c r="CX133" s="20">
        <f t="shared" si="132"/>
        <v>0</v>
      </c>
      <c r="CY133" s="20">
        <f t="shared" si="132"/>
        <v>0</v>
      </c>
      <c r="CZ133" s="20">
        <f t="shared" si="132"/>
        <v>0</v>
      </c>
      <c r="DA133" s="20">
        <f t="shared" si="132"/>
        <v>0</v>
      </c>
      <c r="DB133" s="20">
        <f t="shared" si="132"/>
        <v>0</v>
      </c>
      <c r="DC133" s="20">
        <f t="shared" si="132"/>
        <v>0</v>
      </c>
      <c r="DD133" s="20">
        <f t="shared" si="132"/>
        <v>0</v>
      </c>
      <c r="DE133" s="20">
        <f t="shared" si="132"/>
        <v>0</v>
      </c>
      <c r="DF133" s="20">
        <f t="shared" si="132"/>
        <v>0</v>
      </c>
      <c r="DG133" s="20">
        <f t="shared" si="132"/>
        <v>0</v>
      </c>
      <c r="DH133" s="20">
        <f t="shared" si="132"/>
        <v>0</v>
      </c>
      <c r="DI133" s="20">
        <f t="shared" si="132"/>
        <v>0</v>
      </c>
      <c r="DJ133" s="20">
        <f t="shared" si="132"/>
        <v>0</v>
      </c>
      <c r="DK133" s="20">
        <f>W133-CN133</f>
        <v>0</v>
      </c>
      <c r="DL133" s="20">
        <f t="shared" si="133"/>
        <v>0</v>
      </c>
      <c r="DM133" s="20">
        <f t="shared" si="133"/>
        <v>0</v>
      </c>
      <c r="DN133" s="20">
        <f t="shared" si="133"/>
        <v>0</v>
      </c>
      <c r="DO133" s="20">
        <f t="shared" si="134"/>
        <v>0</v>
      </c>
      <c r="DP133" s="20">
        <f t="shared" si="134"/>
        <v>13000000</v>
      </c>
      <c r="DR133" s="25">
        <f>+G133</f>
        <v>128000000</v>
      </c>
      <c r="DS133" s="25">
        <f t="shared" si="120"/>
        <v>128000000</v>
      </c>
      <c r="DT133" s="25">
        <f t="shared" si="90"/>
        <v>128000000</v>
      </c>
    </row>
    <row r="134" spans="1:126" ht="39.75" customHeight="1" x14ac:dyDescent="0.3">
      <c r="A134" s="203"/>
      <c r="B134" s="207"/>
      <c r="C134" s="43" t="s">
        <v>377</v>
      </c>
      <c r="D134" s="27" t="s">
        <v>378</v>
      </c>
      <c r="E134" s="82">
        <v>310</v>
      </c>
      <c r="F134" s="19" t="s">
        <v>293</v>
      </c>
      <c r="G134" s="20">
        <f t="shared" si="135"/>
        <v>35000000</v>
      </c>
      <c r="H134" s="20"/>
      <c r="I134" s="20">
        <f>35000000</f>
        <v>35000000</v>
      </c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1">
        <f>+AD134/G134</f>
        <v>0</v>
      </c>
      <c r="AD134" s="20">
        <f t="shared" si="126"/>
        <v>0</v>
      </c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1">
        <f t="shared" si="100"/>
        <v>1</v>
      </c>
      <c r="BA134" s="20">
        <f t="shared" si="127"/>
        <v>35000000</v>
      </c>
      <c r="BB134" s="20">
        <f t="shared" si="128"/>
        <v>0</v>
      </c>
      <c r="BC134" s="20">
        <f t="shared" si="128"/>
        <v>35000000</v>
      </c>
      <c r="BD134" s="20">
        <f t="shared" si="128"/>
        <v>0</v>
      </c>
      <c r="BE134" s="20">
        <f t="shared" si="128"/>
        <v>0</v>
      </c>
      <c r="BF134" s="20">
        <f t="shared" si="128"/>
        <v>0</v>
      </c>
      <c r="BG134" s="20">
        <f t="shared" si="128"/>
        <v>0</v>
      </c>
      <c r="BH134" s="20">
        <f t="shared" si="128"/>
        <v>0</v>
      </c>
      <c r="BI134" s="20">
        <f t="shared" si="128"/>
        <v>0</v>
      </c>
      <c r="BJ134" s="20">
        <f t="shared" si="128"/>
        <v>0</v>
      </c>
      <c r="BK134" s="20">
        <f t="shared" si="128"/>
        <v>0</v>
      </c>
      <c r="BL134" s="20">
        <f t="shared" si="128"/>
        <v>0</v>
      </c>
      <c r="BM134" s="20">
        <f t="shared" si="128"/>
        <v>0</v>
      </c>
      <c r="BN134" s="20">
        <f t="shared" si="128"/>
        <v>0</v>
      </c>
      <c r="BO134" s="20">
        <f t="shared" si="128"/>
        <v>0</v>
      </c>
      <c r="BP134" s="20">
        <f t="shared" si="128"/>
        <v>0</v>
      </c>
      <c r="BQ134" s="20">
        <f t="shared" si="128"/>
        <v>0</v>
      </c>
      <c r="BR134" s="20">
        <f t="shared" ref="BR134:BT134" si="137">X134-AU134</f>
        <v>0</v>
      </c>
      <c r="BS134" s="20">
        <f t="shared" si="137"/>
        <v>0</v>
      </c>
      <c r="BT134" s="20">
        <f t="shared" si="137"/>
        <v>0</v>
      </c>
      <c r="BU134" s="20">
        <f t="shared" si="130"/>
        <v>0</v>
      </c>
      <c r="BV134" s="20"/>
      <c r="BW134" s="21">
        <f>+BX134/G134</f>
        <v>0</v>
      </c>
      <c r="BX134" s="20">
        <f t="shared" si="131"/>
        <v>0</v>
      </c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1">
        <f t="shared" si="86"/>
        <v>1</v>
      </c>
      <c r="CU134" s="20">
        <f t="shared" si="119"/>
        <v>35000000</v>
      </c>
      <c r="CV134" s="20">
        <f>H134-BY134</f>
        <v>0</v>
      </c>
      <c r="CW134" s="20">
        <f>I134-BZ134</f>
        <v>35000000</v>
      </c>
      <c r="CX134" s="20">
        <f t="shared" si="132"/>
        <v>0</v>
      </c>
      <c r="CY134" s="20">
        <f t="shared" si="133"/>
        <v>0</v>
      </c>
      <c r="CZ134" s="20">
        <f t="shared" si="133"/>
        <v>0</v>
      </c>
      <c r="DA134" s="20">
        <f t="shared" si="133"/>
        <v>0</v>
      </c>
      <c r="DB134" s="20">
        <f t="shared" si="133"/>
        <v>0</v>
      </c>
      <c r="DC134" s="20">
        <f t="shared" si="133"/>
        <v>0</v>
      </c>
      <c r="DD134" s="20">
        <f t="shared" si="133"/>
        <v>0</v>
      </c>
      <c r="DE134" s="20">
        <f t="shared" si="133"/>
        <v>0</v>
      </c>
      <c r="DF134" s="20">
        <f t="shared" si="133"/>
        <v>0</v>
      </c>
      <c r="DG134" s="20">
        <f t="shared" si="133"/>
        <v>0</v>
      </c>
      <c r="DH134" s="20">
        <f t="shared" si="133"/>
        <v>0</v>
      </c>
      <c r="DI134" s="20">
        <f t="shared" si="133"/>
        <v>0</v>
      </c>
      <c r="DJ134" s="20">
        <f t="shared" si="133"/>
        <v>0</v>
      </c>
      <c r="DK134" s="20">
        <f>W134-CN134</f>
        <v>0</v>
      </c>
      <c r="DL134" s="20">
        <f t="shared" ref="DL134:DN134" si="138">X134-CO134</f>
        <v>0</v>
      </c>
      <c r="DM134" s="20">
        <f t="shared" si="138"/>
        <v>0</v>
      </c>
      <c r="DN134" s="20">
        <f t="shared" si="138"/>
        <v>0</v>
      </c>
      <c r="DO134" s="20">
        <f t="shared" si="134"/>
        <v>0</v>
      </c>
      <c r="DP134" s="20"/>
      <c r="DR134" s="25">
        <f>+G134</f>
        <v>35000000</v>
      </c>
      <c r="DS134" s="25">
        <f t="shared" si="120"/>
        <v>35000000</v>
      </c>
      <c r="DT134" s="25">
        <f t="shared" si="90"/>
        <v>35000000</v>
      </c>
    </row>
    <row r="135" spans="1:126" s="39" customFormat="1" ht="20.25" customHeight="1" thickBot="1" x14ac:dyDescent="0.35">
      <c r="A135" s="87"/>
      <c r="B135" s="182" t="s">
        <v>379</v>
      </c>
      <c r="C135" s="183"/>
      <c r="D135" s="184"/>
      <c r="E135" s="88"/>
      <c r="F135" s="89"/>
      <c r="G135" s="51">
        <f t="shared" ref="G135:AB135" si="139">SUM(G118:G134)</f>
        <v>16307105437</v>
      </c>
      <c r="H135" s="51">
        <f t="shared" si="139"/>
        <v>0</v>
      </c>
      <c r="I135" s="51">
        <f t="shared" si="139"/>
        <v>812610598</v>
      </c>
      <c r="J135" s="51">
        <f t="shared" si="139"/>
        <v>0</v>
      </c>
      <c r="K135" s="51">
        <f t="shared" si="139"/>
        <v>12000000000</v>
      </c>
      <c r="L135" s="51">
        <f t="shared" si="139"/>
        <v>0</v>
      </c>
      <c r="M135" s="51">
        <f t="shared" si="139"/>
        <v>0</v>
      </c>
      <c r="N135" s="51">
        <f t="shared" si="139"/>
        <v>1239239396</v>
      </c>
      <c r="O135" s="51">
        <f t="shared" si="139"/>
        <v>430000000</v>
      </c>
      <c r="P135" s="51">
        <f t="shared" si="139"/>
        <v>450000000</v>
      </c>
      <c r="Q135" s="51">
        <f t="shared" si="139"/>
        <v>370000000</v>
      </c>
      <c r="R135" s="51">
        <f t="shared" si="139"/>
        <v>0</v>
      </c>
      <c r="S135" s="51">
        <f t="shared" si="139"/>
        <v>50000000</v>
      </c>
      <c r="T135" s="51">
        <f t="shared" si="139"/>
        <v>30000000</v>
      </c>
      <c r="U135" s="51">
        <f t="shared" si="139"/>
        <v>123000000</v>
      </c>
      <c r="V135" s="51">
        <f t="shared" si="139"/>
        <v>0</v>
      </c>
      <c r="W135" s="51">
        <f t="shared" si="139"/>
        <v>347806613</v>
      </c>
      <c r="X135" s="51">
        <f t="shared" si="139"/>
        <v>0</v>
      </c>
      <c r="Y135" s="51">
        <f t="shared" si="139"/>
        <v>0</v>
      </c>
      <c r="Z135" s="51">
        <f t="shared" si="139"/>
        <v>0</v>
      </c>
      <c r="AA135" s="51">
        <f t="shared" si="139"/>
        <v>0</v>
      </c>
      <c r="AB135" s="51">
        <f t="shared" si="139"/>
        <v>454448830</v>
      </c>
      <c r="AC135" s="37">
        <f>+AD135/G135</f>
        <v>5.5706992851032977E-2</v>
      </c>
      <c r="AD135" s="51">
        <f t="shared" ref="AD135:AY135" si="140">SUM(AD118:AD134)</f>
        <v>908419806</v>
      </c>
      <c r="AE135" s="51">
        <f t="shared" si="140"/>
        <v>0</v>
      </c>
      <c r="AF135" s="51">
        <f t="shared" si="140"/>
        <v>761610598</v>
      </c>
      <c r="AG135" s="51">
        <f t="shared" si="140"/>
        <v>0</v>
      </c>
      <c r="AH135" s="51">
        <f t="shared" si="140"/>
        <v>0</v>
      </c>
      <c r="AI135" s="51">
        <f t="shared" si="140"/>
        <v>0</v>
      </c>
      <c r="AJ135" s="51">
        <f t="shared" si="140"/>
        <v>0</v>
      </c>
      <c r="AK135" s="51">
        <f t="shared" si="140"/>
        <v>13566000</v>
      </c>
      <c r="AL135" s="51">
        <f t="shared" si="140"/>
        <v>0</v>
      </c>
      <c r="AM135" s="51">
        <f t="shared" si="140"/>
        <v>0</v>
      </c>
      <c r="AN135" s="51">
        <f t="shared" si="140"/>
        <v>0</v>
      </c>
      <c r="AO135" s="51">
        <f t="shared" si="140"/>
        <v>0</v>
      </c>
      <c r="AP135" s="51">
        <f t="shared" si="140"/>
        <v>0</v>
      </c>
      <c r="AQ135" s="51">
        <f t="shared" si="140"/>
        <v>0</v>
      </c>
      <c r="AR135" s="51">
        <f t="shared" si="140"/>
        <v>0</v>
      </c>
      <c r="AS135" s="51">
        <f t="shared" si="140"/>
        <v>0</v>
      </c>
      <c r="AT135" s="51">
        <f t="shared" si="140"/>
        <v>64243208</v>
      </c>
      <c r="AU135" s="51">
        <f t="shared" si="140"/>
        <v>0</v>
      </c>
      <c r="AV135" s="51">
        <f t="shared" si="140"/>
        <v>0</v>
      </c>
      <c r="AW135" s="51">
        <f t="shared" si="140"/>
        <v>0</v>
      </c>
      <c r="AX135" s="51">
        <f t="shared" si="140"/>
        <v>0</v>
      </c>
      <c r="AY135" s="51">
        <f t="shared" si="140"/>
        <v>69000000</v>
      </c>
      <c r="AZ135" s="37">
        <f t="shared" si="100"/>
        <v>0.94429300714896702</v>
      </c>
      <c r="BA135" s="51">
        <f t="shared" ref="BA135:BV135" si="141">SUM(BA118:BA134)</f>
        <v>15398685631</v>
      </c>
      <c r="BB135" s="51">
        <f t="shared" si="141"/>
        <v>0</v>
      </c>
      <c r="BC135" s="51">
        <f t="shared" si="141"/>
        <v>51000000</v>
      </c>
      <c r="BD135" s="51">
        <f t="shared" si="141"/>
        <v>0</v>
      </c>
      <c r="BE135" s="51">
        <f t="shared" si="141"/>
        <v>12000000000</v>
      </c>
      <c r="BF135" s="51">
        <f t="shared" si="141"/>
        <v>0</v>
      </c>
      <c r="BG135" s="51">
        <f t="shared" si="141"/>
        <v>0</v>
      </c>
      <c r="BH135" s="51">
        <f t="shared" si="141"/>
        <v>1225673396</v>
      </c>
      <c r="BI135" s="51">
        <f t="shared" si="141"/>
        <v>430000000</v>
      </c>
      <c r="BJ135" s="51">
        <f t="shared" si="141"/>
        <v>450000000</v>
      </c>
      <c r="BK135" s="51">
        <f t="shared" si="141"/>
        <v>370000000</v>
      </c>
      <c r="BL135" s="51">
        <f t="shared" si="141"/>
        <v>0</v>
      </c>
      <c r="BM135" s="51">
        <f t="shared" si="141"/>
        <v>50000000</v>
      </c>
      <c r="BN135" s="51">
        <f t="shared" si="141"/>
        <v>30000000</v>
      </c>
      <c r="BO135" s="51">
        <f t="shared" si="141"/>
        <v>123000000</v>
      </c>
      <c r="BP135" s="51">
        <f t="shared" si="141"/>
        <v>0</v>
      </c>
      <c r="BQ135" s="51">
        <f t="shared" si="141"/>
        <v>283563405</v>
      </c>
      <c r="BR135" s="51">
        <f t="shared" si="141"/>
        <v>0</v>
      </c>
      <c r="BS135" s="51">
        <f t="shared" si="141"/>
        <v>0</v>
      </c>
      <c r="BT135" s="51">
        <f t="shared" si="141"/>
        <v>0</v>
      </c>
      <c r="BU135" s="51">
        <f t="shared" si="141"/>
        <v>0</v>
      </c>
      <c r="BV135" s="51">
        <f t="shared" si="141"/>
        <v>385448830</v>
      </c>
      <c r="BW135" s="37">
        <f>+BX135/G135</f>
        <v>3.1150109623222642E-2</v>
      </c>
      <c r="BX135" s="51">
        <f t="shared" ref="BX135:CS135" si="142">SUM(BX118:BX134)</f>
        <v>507968122</v>
      </c>
      <c r="BY135" s="51">
        <f t="shared" si="142"/>
        <v>0</v>
      </c>
      <c r="BZ135" s="51">
        <f t="shared" si="142"/>
        <v>445384789</v>
      </c>
      <c r="CA135" s="51">
        <f t="shared" si="142"/>
        <v>0</v>
      </c>
      <c r="CB135" s="51">
        <f t="shared" si="142"/>
        <v>0</v>
      </c>
      <c r="CC135" s="51">
        <f t="shared" si="142"/>
        <v>0</v>
      </c>
      <c r="CD135" s="51">
        <f t="shared" si="142"/>
        <v>0</v>
      </c>
      <c r="CE135" s="51">
        <f t="shared" si="142"/>
        <v>0</v>
      </c>
      <c r="CF135" s="51">
        <f t="shared" si="142"/>
        <v>0</v>
      </c>
      <c r="CG135" s="51">
        <f t="shared" si="142"/>
        <v>0</v>
      </c>
      <c r="CH135" s="51">
        <f t="shared" si="142"/>
        <v>0</v>
      </c>
      <c r="CI135" s="51">
        <f t="shared" si="142"/>
        <v>0</v>
      </c>
      <c r="CJ135" s="51">
        <f t="shared" si="142"/>
        <v>0</v>
      </c>
      <c r="CK135" s="51">
        <f t="shared" si="142"/>
        <v>0</v>
      </c>
      <c r="CL135" s="51">
        <f t="shared" si="142"/>
        <v>0</v>
      </c>
      <c r="CM135" s="51">
        <f t="shared" si="142"/>
        <v>0</v>
      </c>
      <c r="CN135" s="51">
        <f t="shared" si="142"/>
        <v>62583333</v>
      </c>
      <c r="CO135" s="51">
        <f t="shared" si="142"/>
        <v>0</v>
      </c>
      <c r="CP135" s="51">
        <f t="shared" si="142"/>
        <v>0</v>
      </c>
      <c r="CQ135" s="51">
        <f t="shared" si="142"/>
        <v>0</v>
      </c>
      <c r="CR135" s="51">
        <f t="shared" si="142"/>
        <v>0</v>
      </c>
      <c r="CS135" s="51">
        <f t="shared" si="142"/>
        <v>0</v>
      </c>
      <c r="CT135" s="37">
        <f t="shared" si="86"/>
        <v>0.96884989037677738</v>
      </c>
      <c r="CU135" s="51">
        <f t="shared" ref="CU135:DP135" si="143">SUM(CU118:CU134)</f>
        <v>15799137315</v>
      </c>
      <c r="CV135" s="51">
        <f t="shared" si="143"/>
        <v>0</v>
      </c>
      <c r="CW135" s="51">
        <f t="shared" si="143"/>
        <v>367225809</v>
      </c>
      <c r="CX135" s="51">
        <f t="shared" si="143"/>
        <v>0</v>
      </c>
      <c r="CY135" s="51">
        <f t="shared" si="143"/>
        <v>12000000000</v>
      </c>
      <c r="CZ135" s="51">
        <f t="shared" si="143"/>
        <v>0</v>
      </c>
      <c r="DA135" s="51">
        <f t="shared" si="143"/>
        <v>0</v>
      </c>
      <c r="DB135" s="51">
        <f t="shared" si="143"/>
        <v>1239239396</v>
      </c>
      <c r="DC135" s="51">
        <f t="shared" si="143"/>
        <v>430000000</v>
      </c>
      <c r="DD135" s="51">
        <f t="shared" si="143"/>
        <v>450000000</v>
      </c>
      <c r="DE135" s="51">
        <f t="shared" si="143"/>
        <v>370000000</v>
      </c>
      <c r="DF135" s="51">
        <f t="shared" si="143"/>
        <v>0</v>
      </c>
      <c r="DG135" s="51">
        <f t="shared" si="143"/>
        <v>50000000</v>
      </c>
      <c r="DH135" s="51">
        <f t="shared" si="143"/>
        <v>30000000</v>
      </c>
      <c r="DI135" s="51">
        <f t="shared" si="143"/>
        <v>123000000</v>
      </c>
      <c r="DJ135" s="51">
        <f t="shared" si="143"/>
        <v>0</v>
      </c>
      <c r="DK135" s="51">
        <f t="shared" si="143"/>
        <v>285223280</v>
      </c>
      <c r="DL135" s="51">
        <f t="shared" si="143"/>
        <v>0</v>
      </c>
      <c r="DM135" s="51">
        <f t="shared" si="143"/>
        <v>0</v>
      </c>
      <c r="DN135" s="51">
        <f t="shared" si="143"/>
        <v>0</v>
      </c>
      <c r="DO135" s="51">
        <f t="shared" si="143"/>
        <v>0</v>
      </c>
      <c r="DP135" s="51">
        <f t="shared" si="143"/>
        <v>454448830</v>
      </c>
      <c r="DR135" s="25">
        <f>+G135</f>
        <v>16307105437</v>
      </c>
      <c r="DS135" s="25">
        <f t="shared" si="120"/>
        <v>16307105437</v>
      </c>
      <c r="DT135" s="25">
        <f t="shared" si="90"/>
        <v>16307105437</v>
      </c>
      <c r="DU135" s="40"/>
    </row>
    <row r="136" spans="1:126" ht="5.25" customHeight="1" thickTop="1" x14ac:dyDescent="0.3">
      <c r="C136" s="90"/>
      <c r="D136" s="90"/>
      <c r="E136" s="90"/>
      <c r="F136" s="90"/>
      <c r="G136" s="91"/>
      <c r="H136" s="91"/>
      <c r="I136" s="92"/>
      <c r="J136" s="91"/>
      <c r="K136" s="91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4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94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94"/>
      <c r="BX136" s="95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94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R136" s="25"/>
      <c r="DS136" s="25"/>
      <c r="DT136" s="25"/>
    </row>
    <row r="137" spans="1:126" ht="19.5" customHeight="1" x14ac:dyDescent="0.3">
      <c r="C137" s="185" t="s">
        <v>380</v>
      </c>
      <c r="D137" s="186"/>
      <c r="E137" s="187"/>
      <c r="F137" s="96"/>
      <c r="G137" s="71">
        <f t="shared" ref="G137:AB137" si="144">G37+G78+G101+G117+G135</f>
        <v>31354859125</v>
      </c>
      <c r="H137" s="71">
        <f t="shared" si="144"/>
        <v>328968376</v>
      </c>
      <c r="I137" s="71">
        <f t="shared" si="144"/>
        <v>2969410598</v>
      </c>
      <c r="J137" s="71">
        <f t="shared" si="144"/>
        <v>0</v>
      </c>
      <c r="K137" s="71">
        <f t="shared" si="144"/>
        <v>12000000000</v>
      </c>
      <c r="L137" s="71">
        <f t="shared" si="144"/>
        <v>208000000</v>
      </c>
      <c r="M137" s="71">
        <f t="shared" si="144"/>
        <v>244096406</v>
      </c>
      <c r="N137" s="71">
        <f t="shared" si="144"/>
        <v>2671087800</v>
      </c>
      <c r="O137" s="71">
        <f t="shared" si="144"/>
        <v>450000000</v>
      </c>
      <c r="P137" s="71">
        <f t="shared" si="144"/>
        <v>450000000</v>
      </c>
      <c r="Q137" s="71">
        <f t="shared" si="144"/>
        <v>450000000</v>
      </c>
      <c r="R137" s="71">
        <f t="shared" si="144"/>
        <v>480000000</v>
      </c>
      <c r="S137" s="71">
        <f t="shared" si="144"/>
        <v>80000000</v>
      </c>
      <c r="T137" s="71">
        <f t="shared" si="144"/>
        <v>120000000</v>
      </c>
      <c r="U137" s="71">
        <f t="shared" si="144"/>
        <v>128000000</v>
      </c>
      <c r="V137" s="71">
        <f t="shared" si="144"/>
        <v>5000000000</v>
      </c>
      <c r="W137" s="71">
        <f t="shared" si="144"/>
        <v>1161806613</v>
      </c>
      <c r="X137" s="71">
        <f t="shared" si="144"/>
        <v>0</v>
      </c>
      <c r="Y137" s="71">
        <f t="shared" si="144"/>
        <v>687105289</v>
      </c>
      <c r="Z137" s="71">
        <f t="shared" si="144"/>
        <v>1770728185</v>
      </c>
      <c r="AA137" s="71">
        <f t="shared" si="144"/>
        <v>91899873</v>
      </c>
      <c r="AB137" s="71">
        <f t="shared" si="144"/>
        <v>2063755985</v>
      </c>
      <c r="AC137" s="97">
        <f>+AD137/G137</f>
        <v>0.19197836453363432</v>
      </c>
      <c r="AD137" s="71">
        <f t="shared" ref="AD137:AY137" si="145">AD37+AD78+AD101+AD117+AD135</f>
        <v>6019454575</v>
      </c>
      <c r="AE137" s="71">
        <f t="shared" si="145"/>
        <v>328965376</v>
      </c>
      <c r="AF137" s="63">
        <f t="shared" si="145"/>
        <v>1658711193</v>
      </c>
      <c r="AG137" s="63">
        <f t="shared" si="145"/>
        <v>0</v>
      </c>
      <c r="AH137" s="63">
        <f t="shared" si="145"/>
        <v>0</v>
      </c>
      <c r="AI137" s="63">
        <f t="shared" si="145"/>
        <v>150000000</v>
      </c>
      <c r="AJ137" s="71">
        <f t="shared" si="145"/>
        <v>0</v>
      </c>
      <c r="AK137" s="71">
        <f t="shared" si="145"/>
        <v>360550119</v>
      </c>
      <c r="AL137" s="71">
        <f t="shared" si="145"/>
        <v>0</v>
      </c>
      <c r="AM137" s="71">
        <f t="shared" si="145"/>
        <v>0</v>
      </c>
      <c r="AN137" s="71">
        <f t="shared" si="145"/>
        <v>0</v>
      </c>
      <c r="AO137" s="71">
        <f t="shared" si="145"/>
        <v>0</v>
      </c>
      <c r="AP137" s="71">
        <f t="shared" si="145"/>
        <v>0</v>
      </c>
      <c r="AQ137" s="71">
        <f t="shared" si="145"/>
        <v>0</v>
      </c>
      <c r="AR137" s="71">
        <f t="shared" si="145"/>
        <v>0</v>
      </c>
      <c r="AS137" s="71">
        <f t="shared" si="145"/>
        <v>886380621</v>
      </c>
      <c r="AT137" s="71">
        <f t="shared" si="145"/>
        <v>269501946</v>
      </c>
      <c r="AU137" s="71">
        <f t="shared" si="145"/>
        <v>0</v>
      </c>
      <c r="AV137" s="71">
        <f t="shared" si="145"/>
        <v>114967657</v>
      </c>
      <c r="AW137" s="71">
        <f t="shared" si="145"/>
        <v>1426086525</v>
      </c>
      <c r="AX137" s="71">
        <f t="shared" si="145"/>
        <v>91899873</v>
      </c>
      <c r="AY137" s="71">
        <f t="shared" si="145"/>
        <v>732391265</v>
      </c>
      <c r="AZ137" s="98">
        <f>1-AC137</f>
        <v>0.80802163546636563</v>
      </c>
      <c r="BA137" s="71">
        <f t="shared" ref="BA137:BV137" si="146">BA37+BA78+BA101+BA117+BA135</f>
        <v>25335404550</v>
      </c>
      <c r="BB137" s="71">
        <f t="shared" si="146"/>
        <v>3000</v>
      </c>
      <c r="BC137" s="63">
        <f t="shared" si="146"/>
        <v>1310699405</v>
      </c>
      <c r="BD137" s="63">
        <f t="shared" si="146"/>
        <v>0</v>
      </c>
      <c r="BE137" s="63">
        <f t="shared" si="146"/>
        <v>12000000000</v>
      </c>
      <c r="BF137" s="63">
        <f t="shared" si="146"/>
        <v>58000000</v>
      </c>
      <c r="BG137" s="71">
        <f t="shared" si="146"/>
        <v>244096406</v>
      </c>
      <c r="BH137" s="71">
        <f t="shared" si="146"/>
        <v>2310537681</v>
      </c>
      <c r="BI137" s="71">
        <f t="shared" si="146"/>
        <v>450000000</v>
      </c>
      <c r="BJ137" s="71">
        <f t="shared" si="146"/>
        <v>450000000</v>
      </c>
      <c r="BK137" s="71">
        <f t="shared" si="146"/>
        <v>450000000</v>
      </c>
      <c r="BL137" s="71">
        <f t="shared" si="146"/>
        <v>480000000</v>
      </c>
      <c r="BM137" s="71">
        <f t="shared" si="146"/>
        <v>80000000</v>
      </c>
      <c r="BN137" s="71">
        <f t="shared" si="146"/>
        <v>120000000</v>
      </c>
      <c r="BO137" s="71">
        <f t="shared" si="146"/>
        <v>128000000</v>
      </c>
      <c r="BP137" s="71">
        <f t="shared" si="146"/>
        <v>4113619379</v>
      </c>
      <c r="BQ137" s="71">
        <f t="shared" si="146"/>
        <v>892304667</v>
      </c>
      <c r="BR137" s="71">
        <f t="shared" si="146"/>
        <v>0</v>
      </c>
      <c r="BS137" s="71">
        <f t="shared" si="146"/>
        <v>572137632</v>
      </c>
      <c r="BT137" s="71">
        <f t="shared" si="146"/>
        <v>344641660</v>
      </c>
      <c r="BU137" s="71">
        <f t="shared" si="146"/>
        <v>0</v>
      </c>
      <c r="BV137" s="71">
        <f t="shared" si="146"/>
        <v>1331364720</v>
      </c>
      <c r="BW137" s="98">
        <f>+BX137/G137</f>
        <v>5.9466434423025016E-2</v>
      </c>
      <c r="BX137" s="71">
        <f t="shared" ref="BX137:CS137" si="147">BX37+BX78+BX101+BX117+BX135</f>
        <v>1864561674</v>
      </c>
      <c r="BY137" s="71">
        <f t="shared" si="147"/>
        <v>0</v>
      </c>
      <c r="BZ137" s="71">
        <f t="shared" si="147"/>
        <v>1073720409</v>
      </c>
      <c r="CA137" s="71">
        <f t="shared" si="147"/>
        <v>0</v>
      </c>
      <c r="CB137" s="71">
        <f t="shared" si="147"/>
        <v>0</v>
      </c>
      <c r="CC137" s="71">
        <f t="shared" si="147"/>
        <v>125960004</v>
      </c>
      <c r="CD137" s="71">
        <f t="shared" si="147"/>
        <v>0</v>
      </c>
      <c r="CE137" s="71">
        <f t="shared" si="147"/>
        <v>66980944</v>
      </c>
      <c r="CF137" s="71">
        <f t="shared" si="147"/>
        <v>0</v>
      </c>
      <c r="CG137" s="71">
        <f t="shared" si="147"/>
        <v>0</v>
      </c>
      <c r="CH137" s="71">
        <f t="shared" si="147"/>
        <v>0</v>
      </c>
      <c r="CI137" s="71">
        <f t="shared" si="147"/>
        <v>0</v>
      </c>
      <c r="CJ137" s="71">
        <f t="shared" si="147"/>
        <v>0</v>
      </c>
      <c r="CK137" s="71">
        <f t="shared" si="147"/>
        <v>0</v>
      </c>
      <c r="CL137" s="71">
        <f t="shared" si="147"/>
        <v>0</v>
      </c>
      <c r="CM137" s="71">
        <f t="shared" si="147"/>
        <v>28032000</v>
      </c>
      <c r="CN137" s="71">
        <f t="shared" si="147"/>
        <v>170754527</v>
      </c>
      <c r="CO137" s="71">
        <f t="shared" si="147"/>
        <v>0</v>
      </c>
      <c r="CP137" s="71">
        <f t="shared" si="147"/>
        <v>69287137</v>
      </c>
      <c r="CQ137" s="71">
        <f t="shared" si="147"/>
        <v>65626666</v>
      </c>
      <c r="CR137" s="71">
        <f t="shared" si="147"/>
        <v>0</v>
      </c>
      <c r="CS137" s="71">
        <f t="shared" si="147"/>
        <v>264199987</v>
      </c>
      <c r="CT137" s="21">
        <f>1-BW137</f>
        <v>0.94053356557697498</v>
      </c>
      <c r="CU137" s="71">
        <f t="shared" ref="CU137:DP137" si="148">CU37+CU78+CU101+CU117+CU135</f>
        <v>29490297451</v>
      </c>
      <c r="CV137" s="71">
        <f t="shared" si="148"/>
        <v>328968376</v>
      </c>
      <c r="CW137" s="71">
        <f t="shared" si="148"/>
        <v>1895690189</v>
      </c>
      <c r="CX137" s="71">
        <f t="shared" si="148"/>
        <v>0</v>
      </c>
      <c r="CY137" s="71">
        <f t="shared" si="148"/>
        <v>12000000000</v>
      </c>
      <c r="CZ137" s="71">
        <f t="shared" si="148"/>
        <v>82039996</v>
      </c>
      <c r="DA137" s="71">
        <f t="shared" si="148"/>
        <v>244096406</v>
      </c>
      <c r="DB137" s="71">
        <f t="shared" si="148"/>
        <v>2604106856</v>
      </c>
      <c r="DC137" s="71">
        <f t="shared" si="148"/>
        <v>450000000</v>
      </c>
      <c r="DD137" s="71">
        <f t="shared" si="148"/>
        <v>450000000</v>
      </c>
      <c r="DE137" s="71">
        <f t="shared" si="148"/>
        <v>450000000</v>
      </c>
      <c r="DF137" s="71">
        <f t="shared" si="148"/>
        <v>480000000</v>
      </c>
      <c r="DG137" s="71">
        <f t="shared" si="148"/>
        <v>80000000</v>
      </c>
      <c r="DH137" s="71">
        <f t="shared" si="148"/>
        <v>120000000</v>
      </c>
      <c r="DI137" s="71">
        <f t="shared" si="148"/>
        <v>128000000</v>
      </c>
      <c r="DJ137" s="71">
        <f t="shared" si="148"/>
        <v>4971968000</v>
      </c>
      <c r="DK137" s="71">
        <f t="shared" si="148"/>
        <v>991052086</v>
      </c>
      <c r="DL137" s="71">
        <f t="shared" si="148"/>
        <v>0</v>
      </c>
      <c r="DM137" s="71">
        <f t="shared" si="148"/>
        <v>617818152</v>
      </c>
      <c r="DN137" s="71">
        <f t="shared" si="148"/>
        <v>1705101519</v>
      </c>
      <c r="DO137" s="71">
        <f t="shared" si="148"/>
        <v>91899873</v>
      </c>
      <c r="DP137" s="71">
        <f t="shared" si="148"/>
        <v>1799555998</v>
      </c>
      <c r="DR137" s="25">
        <f>+G137</f>
        <v>31354859125</v>
      </c>
      <c r="DS137" s="25">
        <f>+AD137+BA137</f>
        <v>31354859125</v>
      </c>
      <c r="DT137" s="25">
        <f>+BX137+CU137</f>
        <v>31354859125</v>
      </c>
      <c r="DV137" s="32"/>
    </row>
    <row r="138" spans="1:126" ht="5.25" customHeight="1" x14ac:dyDescent="0.3">
      <c r="C138" s="99"/>
      <c r="D138" s="99"/>
      <c r="E138" s="100"/>
      <c r="F138" s="100"/>
      <c r="G138" s="101"/>
      <c r="H138" s="101"/>
      <c r="I138" s="102"/>
      <c r="J138" s="101"/>
      <c r="K138" s="101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4"/>
      <c r="AD138" s="105"/>
      <c r="AE138" s="105"/>
      <c r="AF138" s="105"/>
      <c r="AG138" s="105"/>
      <c r="AH138" s="105"/>
      <c r="AI138" s="105"/>
      <c r="AJ138" s="105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4"/>
      <c r="BA138" s="105"/>
      <c r="BB138" s="105"/>
      <c r="BC138" s="105"/>
      <c r="BD138" s="105"/>
      <c r="BE138" s="105"/>
      <c r="BF138" s="105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4"/>
      <c r="BX138" s="107"/>
      <c r="BY138" s="108"/>
      <c r="BZ138" s="108"/>
      <c r="CA138" s="108"/>
      <c r="CB138" s="108"/>
      <c r="CC138" s="108"/>
      <c r="CD138" s="103"/>
      <c r="CE138" s="103"/>
      <c r="CF138" s="103"/>
      <c r="CG138" s="103"/>
      <c r="CH138" s="103"/>
      <c r="CI138" s="103"/>
      <c r="CJ138" s="103"/>
      <c r="CK138" s="103"/>
      <c r="CL138" s="103"/>
      <c r="CM138" s="103"/>
      <c r="CN138" s="103"/>
      <c r="CO138" s="103"/>
      <c r="CP138" s="103"/>
      <c r="CQ138" s="103"/>
      <c r="CR138" s="103"/>
      <c r="CS138" s="103"/>
      <c r="CT138" s="21"/>
      <c r="CU138" s="109"/>
      <c r="CV138" s="105"/>
      <c r="CW138" s="105"/>
      <c r="CX138" s="105"/>
      <c r="CY138" s="105"/>
      <c r="CZ138" s="105"/>
      <c r="DA138" s="106"/>
      <c r="DB138" s="106"/>
      <c r="DC138" s="106"/>
      <c r="DD138" s="106"/>
      <c r="DE138" s="106"/>
      <c r="DF138" s="106"/>
      <c r="DG138" s="106"/>
      <c r="DH138" s="106"/>
      <c r="DI138" s="106"/>
      <c r="DJ138" s="106"/>
      <c r="DK138" s="106"/>
      <c r="DL138" s="106"/>
      <c r="DM138" s="106"/>
      <c r="DN138" s="106"/>
      <c r="DO138" s="106"/>
      <c r="DP138" s="106"/>
      <c r="DR138" s="25"/>
      <c r="DS138" s="25"/>
      <c r="DT138" s="25"/>
    </row>
    <row r="139" spans="1:126" ht="16.5" customHeight="1" x14ac:dyDescent="0.3">
      <c r="C139" s="110"/>
      <c r="D139" s="111" t="s">
        <v>381</v>
      </c>
      <c r="E139" s="104">
        <v>111</v>
      </c>
      <c r="F139" s="112"/>
      <c r="G139" s="113">
        <f>SUMIF($E$4:$E$134,"111",$G$4:$G$134)</f>
        <v>13521039396</v>
      </c>
      <c r="H139" s="114">
        <f>SUMIF($E$4:$E$135,"111",$H$4:$H$135)</f>
        <v>0</v>
      </c>
      <c r="I139" s="114">
        <f>SUMIF($E$4:$E$135,"111",$I$4:$I$135)</f>
        <v>0</v>
      </c>
      <c r="J139" s="114">
        <f>SUMIF($E$4:$E$135,"111",$J$4:$J$135)</f>
        <v>0</v>
      </c>
      <c r="K139" s="113">
        <f>SUMIF($E$4:$E$134,"111",$K$4:$K$134)</f>
        <v>12000000000</v>
      </c>
      <c r="L139" s="112">
        <f>SUMIF($E$4:$E$135,"111",$L$4:$L$135)</f>
        <v>0</v>
      </c>
      <c r="M139" s="112">
        <f>SUMIF($E$4:$E$134,"111",$M$4:$M$134)</f>
        <v>0</v>
      </c>
      <c r="N139" s="112">
        <f>SUMIF($E$4:$E$134,"111",$N$4:$N$134)</f>
        <v>277239396</v>
      </c>
      <c r="O139" s="112">
        <f>SUMIF($E$4:$E$134,"111",$O$4:$O$134)</f>
        <v>271000000</v>
      </c>
      <c r="P139" s="112">
        <f>SUMIF($E$4:$E$134,"111",$P$4:$P$134)</f>
        <v>450000000</v>
      </c>
      <c r="Q139" s="112">
        <f>SUMIF($E$4:$E$134,"111",$Q$4:$Q$134)</f>
        <v>370000000</v>
      </c>
      <c r="R139" s="112">
        <f>SUMIF($E$4:$E$134,"111",$R$4:$R$134)</f>
        <v>0</v>
      </c>
      <c r="S139" s="112">
        <f>SUMIF($E$4:$E$134,"111",$S$4:$S$134)</f>
        <v>0</v>
      </c>
      <c r="T139" s="112">
        <f>SUMIF($E$4:$E$134,"111",$T$4:$T$134)</f>
        <v>5000000</v>
      </c>
      <c r="U139" s="112">
        <f>SUMIF($E$4:$E$134,"111",$U$4:$U$134)</f>
        <v>77800000</v>
      </c>
      <c r="V139" s="112">
        <f>SUMIF($E$4:$E$134,"111",$V$4:$V$134)</f>
        <v>0</v>
      </c>
      <c r="W139" s="112">
        <f>SUMIF($E$4:$E$134,"111",$W$4:$W$134)</f>
        <v>0</v>
      </c>
      <c r="X139" s="112">
        <f>SUMIF($E$4:$E$134,"111",$X$4:$X$134)</f>
        <v>0</v>
      </c>
      <c r="Y139" s="112">
        <f>SUMIF($E$4:$E$134,"111",$Y$4:$Y$134)</f>
        <v>0</v>
      </c>
      <c r="Z139" s="112">
        <f>SUMIF($E$4:$E$134,"111",$Z$4:$Z$134)</f>
        <v>0</v>
      </c>
      <c r="AA139" s="112"/>
      <c r="AB139" s="112">
        <f>SUMIF($E$4:$E$134,"111",$AB$4:$AB$134)</f>
        <v>70000000</v>
      </c>
      <c r="AC139" s="115">
        <f t="shared" ref="AC139:AC146" si="149">+AD139/G139</f>
        <v>1.2621810720445594E-3</v>
      </c>
      <c r="AD139" s="113">
        <f>SUMIF($E$4:$E$134,"111",$AD$4:$AD$134)</f>
        <v>17066000</v>
      </c>
      <c r="AE139" s="113">
        <f>SUMIF($E$4:$E$134,"111",$AE$4:$AE$134)</f>
        <v>0</v>
      </c>
      <c r="AF139" s="113">
        <f>SUMIF($E$4:$E$134,"111",$AF$4:$AF$134)</f>
        <v>0</v>
      </c>
      <c r="AG139" s="113">
        <f>SUMIF($E$4:$E$134,"111",$AG$4:$AG$134)</f>
        <v>0</v>
      </c>
      <c r="AH139" s="113">
        <f>SUMIF($E$4:$E$134,"111",$AH$4:$AH$134)</f>
        <v>0</v>
      </c>
      <c r="AI139" s="113">
        <f>SUMIF($E$4:$E$134,"111",$AI$4:$AI$134)</f>
        <v>0</v>
      </c>
      <c r="AJ139" s="113">
        <f>SUMIF($E$4:$E$134,"111",$AJ$4:$AJ$134)</f>
        <v>0</v>
      </c>
      <c r="AK139" s="113">
        <f>SUMIF($E$4:$E$134,"111",$AK$4:$AK$134)</f>
        <v>13566000</v>
      </c>
      <c r="AL139" s="113">
        <f>SUMIF($E$4:$E$134,"111",$AL$4:$AL$134)</f>
        <v>0</v>
      </c>
      <c r="AM139" s="113">
        <f>SUMIF($E$4:$E$134,"111",$AM$4:$AM$134)</f>
        <v>0</v>
      </c>
      <c r="AN139" s="113">
        <f>SUMIF($E$4:$E$134,"111",$AN$4:$AN$134)</f>
        <v>0</v>
      </c>
      <c r="AO139" s="113">
        <f>SUMIF($E$4:$E$134,"111",$AO$4:$AO$134)</f>
        <v>0</v>
      </c>
      <c r="AP139" s="113">
        <f>SUMIF($E$4:$E$134,"111",$AP$4:$AP$134)</f>
        <v>0</v>
      </c>
      <c r="AQ139" s="113">
        <f>SUMIF($E$4:$E$134,"111",$AQ$4:$AQ$134)</f>
        <v>0</v>
      </c>
      <c r="AR139" s="113">
        <f>SUMIF($E$4:$E$134,"111",$AR$4:$AR$134)</f>
        <v>0</v>
      </c>
      <c r="AS139" s="113">
        <f>SUMIF($E$4:$E$134,"111",$AS$4:$AS$134)</f>
        <v>0</v>
      </c>
      <c r="AT139" s="113">
        <f>SUMIF($E$4:$E$134,"111",$AT$4:$AT$134)</f>
        <v>0</v>
      </c>
      <c r="AU139" s="113">
        <f>SUMIF($E$4:$E$134,"111",$AU$4:$AU$134)</f>
        <v>0</v>
      </c>
      <c r="AV139" s="113">
        <f>SUMIF($E$4:$E$134,"111",$AV$4:$AV$134)</f>
        <v>0</v>
      </c>
      <c r="AW139" s="113">
        <f>SUMIF($E$4:$E$134,"111",$AW$4:$AW$134)</f>
        <v>0</v>
      </c>
      <c r="AX139" s="113">
        <f>SUMIF($E$4:$E$134,"111",$AX$4:$AX$134)</f>
        <v>0</v>
      </c>
      <c r="AY139" s="113">
        <f>SUMIF($E$4:$E$134,"111",$AY$4:$AY$134)</f>
        <v>3500000</v>
      </c>
      <c r="AZ139" s="98">
        <f t="shared" ref="AZ139:AZ146" si="150">1-AC139</f>
        <v>0.99873781892795543</v>
      </c>
      <c r="BA139" s="24">
        <f t="shared" ref="BA139:BA145" si="151">SUM(BB139:BV139)</f>
        <v>13503973396</v>
      </c>
      <c r="BB139" s="116">
        <f>SUMIF($E$4:$E$134,"111",$BB$4:$BB$134)</f>
        <v>0</v>
      </c>
      <c r="BC139" s="116">
        <f>SUMIF($E$4:$E$134,"111",$BC$4:$BC$134)</f>
        <v>0</v>
      </c>
      <c r="BD139" s="116">
        <f>SUMIF($E$4:$E$134,"111",$BD$4:$BD$134)</f>
        <v>0</v>
      </c>
      <c r="BE139" s="116">
        <f>SUMIF($E$4:$E$134,"111",$BE$4:$BE$134)</f>
        <v>12000000000</v>
      </c>
      <c r="BF139" s="116">
        <f>SUMIF($E$4:$E$134,"111",$BF$4:$BF$134)</f>
        <v>0</v>
      </c>
      <c r="BG139" s="116">
        <f>SUMIF($E$4:$E$134,"111",$BG$4:$BG$134)</f>
        <v>0</v>
      </c>
      <c r="BH139" s="116">
        <f>SUMIF($E$4:$E$134,"111",$BH$4:$BH$134)</f>
        <v>263673396</v>
      </c>
      <c r="BI139" s="116">
        <f>SUMIF($E$4:$E$134,"111",$BI$4:$BI$134)</f>
        <v>271000000</v>
      </c>
      <c r="BJ139" s="116">
        <f>SUMIF($E$4:$E$134,"111",$BJ$4:$BJ$134)</f>
        <v>450000000</v>
      </c>
      <c r="BK139" s="116">
        <f>SUMIF($E$4:$E$134,"111",$BK$4:$BK$134)</f>
        <v>370000000</v>
      </c>
      <c r="BL139" s="116">
        <f>SUMIF($E$4:$E$134,"111",$BL$4:$BL$134)</f>
        <v>0</v>
      </c>
      <c r="BM139" s="116">
        <f>SUMIF($E$4:$E$134,"111",$BM$4:$BM$134)</f>
        <v>0</v>
      </c>
      <c r="BN139" s="116">
        <f>SUMIF($E$4:$E$134,"111",$BN$4:$BN$134)</f>
        <v>5000000</v>
      </c>
      <c r="BO139" s="116">
        <f>SUMIF($E$4:$E$134,"111",$BO$4:$BO$134)</f>
        <v>77800000</v>
      </c>
      <c r="BP139" s="116">
        <f>SUMIF($E$4:$E$134,"111",$BP$4:$BP$134)</f>
        <v>0</v>
      </c>
      <c r="BQ139" s="116">
        <f>SUMIF($E$4:$E$134,"111",$BQ$4:$BQ$134)</f>
        <v>0</v>
      </c>
      <c r="BR139" s="116">
        <f>SUMIF($E$4:$E$134,"111",$BR$4:$BR$134)</f>
        <v>0</v>
      </c>
      <c r="BS139" s="116">
        <f>SUMIF($E$4:$E$134,"111",$BS$4:$BS$134)</f>
        <v>0</v>
      </c>
      <c r="BT139" s="116">
        <f>SUMIF($E$4:$E$134,"111",$BT$4:$BT$134)</f>
        <v>0</v>
      </c>
      <c r="BU139" s="116">
        <f>SUMIF($E$4:$E$134,"111",$BU$4:$BU$134)</f>
        <v>0</v>
      </c>
      <c r="BV139" s="117">
        <f>SUMIF($E$4:$E$134,"111",$BV$4:$BV$134)</f>
        <v>66500000</v>
      </c>
      <c r="BW139" s="118">
        <f t="shared" ref="BW139:BW146" si="152">+BX139/G139</f>
        <v>0</v>
      </c>
      <c r="BX139" s="30">
        <f t="shared" ref="BX139:BX145" si="153">SUM(BY139:CS139)</f>
        <v>0</v>
      </c>
      <c r="BY139" s="113">
        <f>SUMIF($E$4:$E$134,"111",$BY$4:$BY$134)</f>
        <v>0</v>
      </c>
      <c r="BZ139" s="113">
        <f>SUMIF($E$4:$E$134,"111",$BZ$4:$BZ$134)</f>
        <v>0</v>
      </c>
      <c r="CA139" s="113">
        <f>SUMIF($E$4:$E$134,"111",$CA$4:$CA$134)</f>
        <v>0</v>
      </c>
      <c r="CB139" s="113">
        <f>SUMIF($E$4:$E$134,"111",$CB$4:$CB$134)</f>
        <v>0</v>
      </c>
      <c r="CC139" s="113">
        <f>SUMIF($E$4:$E$134,"111",$CC$4:$CC$134)</f>
        <v>0</v>
      </c>
      <c r="CD139" s="113">
        <f>SUMIF($E$4:$E$134,"111",$CD$4:$CD$134)</f>
        <v>0</v>
      </c>
      <c r="CE139" s="113">
        <f>SUMIF($E$4:$E$134,"111",$CE$4:$CE$134)</f>
        <v>0</v>
      </c>
      <c r="CF139" s="113">
        <f>SUMIF($E$4:$E$134,"111",$CF$4:$CF$134)</f>
        <v>0</v>
      </c>
      <c r="CG139" s="113">
        <f>SUMIF($E$4:$E$134,"111",$CG$4:$CG$134)</f>
        <v>0</v>
      </c>
      <c r="CH139" s="113">
        <f>SUMIF($E$4:$E$134,"111",$CH$4:$CH$134)</f>
        <v>0</v>
      </c>
      <c r="CI139" s="113">
        <f>SUMIF($E$4:$E$134,"111",$CI$4:$CI$134)</f>
        <v>0</v>
      </c>
      <c r="CJ139" s="113">
        <f>SUMIF($E$4:$E$134,"111",$CJ$4:$CJ$134)</f>
        <v>0</v>
      </c>
      <c r="CK139" s="113">
        <f>SUMIF($E$4:$E$134,"111",$CK$4:$CK$134)</f>
        <v>0</v>
      </c>
      <c r="CL139" s="113">
        <f>SUMIF($E$4:$E$134,"111",$CL$4:$CL$134)</f>
        <v>0</v>
      </c>
      <c r="CM139" s="113">
        <f>SUMIF($E$4:$E$134,"111",$CM$4:$CM$134)</f>
        <v>0</v>
      </c>
      <c r="CN139" s="113">
        <f>SUMIF($E$4:$E$134,"111",$CN$4:$CN$134)</f>
        <v>0</v>
      </c>
      <c r="CO139" s="113">
        <f>SUMIF($E$4:$E$134,"111",$CO$4:$CO$134)</f>
        <v>0</v>
      </c>
      <c r="CP139" s="113">
        <f>SUMIF($E$4:$E$134,"111",$CP$4:$CP$134)</f>
        <v>0</v>
      </c>
      <c r="CQ139" s="113">
        <f>SUMIF($E$4:$E$134,"111",$CQ$4:$CQ$134)</f>
        <v>0</v>
      </c>
      <c r="CR139" s="113">
        <f>SUMIF($E$4:$E$134,"111",$CR$4:$CR$134)</f>
        <v>0</v>
      </c>
      <c r="CS139" s="119">
        <f>SUMIF($E$4:$E$134,"111",$CS$4:$CS$134)</f>
        <v>0</v>
      </c>
      <c r="CT139" s="21">
        <f t="shared" ref="CT139:CT146" si="154">1-BW139</f>
        <v>1</v>
      </c>
      <c r="CU139" s="24">
        <f t="shared" ref="CU139:CU145" si="155">SUM(CV139:DP139)</f>
        <v>13521039396</v>
      </c>
      <c r="CV139" s="116">
        <f>SUMIF($E$4:$E$134,"111",$CV$4:$CV$134)</f>
        <v>0</v>
      </c>
      <c r="CW139" s="116">
        <f>SUMIF($E$4:$E$134,"111",$CW$4:$CW$134)</f>
        <v>0</v>
      </c>
      <c r="CX139" s="116">
        <f>SUMIF($E$4:$E$134,"111",$CX$4:$CX$134)</f>
        <v>0</v>
      </c>
      <c r="CY139" s="116">
        <f>SUMIF($E$4:$E$134,"111",$CY$4:$CY$134)</f>
        <v>12000000000</v>
      </c>
      <c r="CZ139" s="116">
        <f>SUMIF($E$4:$E$134,"111",$CZ$4:$CZ$134)</f>
        <v>0</v>
      </c>
      <c r="DA139" s="116">
        <f>SUMIF($E$4:$E$134,"111",$DA$4:$DA$134)</f>
        <v>0</v>
      </c>
      <c r="DB139" s="116">
        <f>SUMIF($E$4:$E$134,"111",$DB$4:$DB$134)</f>
        <v>277239396</v>
      </c>
      <c r="DC139" s="116">
        <f>SUMIF($E$4:$E$134,"111",$DC$4:$DC$134)</f>
        <v>271000000</v>
      </c>
      <c r="DD139" s="116">
        <f>SUMIF($E$4:$E$134,"111",$DD$4:$DD$134)</f>
        <v>450000000</v>
      </c>
      <c r="DE139" s="116">
        <f>SUMIF($E$4:$E$134,"111",$DE$4:$DE$134)</f>
        <v>370000000</v>
      </c>
      <c r="DF139" s="120">
        <f>SUMIF($E$4:$E$134,"111",$DF$4:$DF$134)</f>
        <v>0</v>
      </c>
      <c r="DG139" s="120">
        <f>SUMIF($E$4:$E$134,"111",$DG$4:$DG$134)</f>
        <v>0</v>
      </c>
      <c r="DH139" s="120">
        <f>SUMIF($E$4:$E$134,"111",$DH$4:$DH$134)</f>
        <v>5000000</v>
      </c>
      <c r="DI139" s="120">
        <f>SUMIF($E$4:$E$134,"111",$DI$4:$DI$134)</f>
        <v>77800000</v>
      </c>
      <c r="DJ139" s="120">
        <f>SUMIF($E$4:$E$134,"111",$DJ$4:$DJ$134)</f>
        <v>0</v>
      </c>
      <c r="DK139" s="120">
        <f>SUMIF($E$4:$E$134,"111",$DK$4:$DK$134)</f>
        <v>0</v>
      </c>
      <c r="DL139" s="120">
        <f>SUMIF($E$4:$E$134,"111",$DL$4:$DL$134)</f>
        <v>0</v>
      </c>
      <c r="DM139" s="120">
        <f>SUMIF($E$4:$E$134,"111",$DM$4:$DM$134)</f>
        <v>0</v>
      </c>
      <c r="DN139" s="120">
        <f>SUMIF($E$4:$E$134,"111",$DN$4:$DN$134)</f>
        <v>0</v>
      </c>
      <c r="DO139" s="120">
        <f>SUMIF($E$4:$E$134,"111",$DO$4:$DO$134)</f>
        <v>0</v>
      </c>
      <c r="DP139" s="120">
        <f>SUMIF($E$4:$E$134,"111",$DP$4:$DP$134)</f>
        <v>70000000</v>
      </c>
      <c r="DR139" s="25">
        <f t="shared" ref="DR139:DR146" si="156">+G139</f>
        <v>13521039396</v>
      </c>
      <c r="DS139" s="25">
        <f t="shared" ref="DS139:DS146" si="157">+AD139+BA139</f>
        <v>13521039396</v>
      </c>
      <c r="DT139" s="25">
        <f t="shared" ref="DT139:DT145" si="158">+BX139+CU139</f>
        <v>13521039396</v>
      </c>
      <c r="DV139" s="32"/>
    </row>
    <row r="140" spans="1:126" ht="18" customHeight="1" x14ac:dyDescent="0.3">
      <c r="C140" s="121"/>
      <c r="D140" s="111" t="s">
        <v>382</v>
      </c>
      <c r="E140" s="104">
        <v>211</v>
      </c>
      <c r="F140" s="112"/>
      <c r="G140" s="113">
        <f>SUMIF($E$4:$E$134,"211",$G$4:$G$134)</f>
        <v>3046825667</v>
      </c>
      <c r="H140" s="114">
        <f>SUMIF($E$4:$E$135,"211",$H$4:$H$135)</f>
        <v>0</v>
      </c>
      <c r="I140" s="114">
        <f>SUMIF($E$4:$E$135,"211",$I$4:$I$135)</f>
        <v>263340125</v>
      </c>
      <c r="J140" s="114">
        <f>SUMIF($E$4:$E$135,"211",$J$4:$J$135)</f>
        <v>0</v>
      </c>
      <c r="K140" s="113">
        <f>SUMIF($E$4:$E$134,"211",$K$4:$K$134)</f>
        <v>0</v>
      </c>
      <c r="L140" s="112">
        <f>SUMIF($E$4:$E$134,"211",$L$4:$L$134)</f>
        <v>0</v>
      </c>
      <c r="M140" s="112">
        <f>SUMIF($E$4:$E$134,"211",$M$4:$M$134)</f>
        <v>244096406</v>
      </c>
      <c r="N140" s="112">
        <f>SUMIF($E$4:$E$134,"211",$N$4:$N$134)</f>
        <v>1262000000</v>
      </c>
      <c r="O140" s="112">
        <f>SUMIF($E$4:$E$134,"211",$O$4:$O$134)</f>
        <v>179000000</v>
      </c>
      <c r="P140" s="112">
        <f>SUMIF($E$4:$E$134,"211",$P$4:$P$134)</f>
        <v>0</v>
      </c>
      <c r="Q140" s="112">
        <f>SUMIF($E$4:$E$134,"211",$Q$4:$Q$134)</f>
        <v>40000000</v>
      </c>
      <c r="R140" s="112">
        <f>SUMIF($E$4:$E$134,"211",$R$4:$R$134)</f>
        <v>0</v>
      </c>
      <c r="S140" s="112">
        <f>SUMIF($E$4:$E$134,"211",$S$4:$S$134)</f>
        <v>50000000</v>
      </c>
      <c r="T140" s="112">
        <f>SUMIF($E$4:$E$134,"211",$T$4:$T$134)</f>
        <v>65000000</v>
      </c>
      <c r="U140" s="112">
        <f>SUMIF($E$4:$E$134,"211",$U$4:$U$134)</f>
        <v>45200000</v>
      </c>
      <c r="V140" s="112">
        <f>SUMIF($E$4:$E$134,"211",$V$4:$V$134)</f>
        <v>0</v>
      </c>
      <c r="W140" s="112">
        <f>SUMIF($E$4:$E$134,"211",$W$4:$W$134)</f>
        <v>347806613</v>
      </c>
      <c r="X140" s="112">
        <f>SUMIF($E$4:$E$134,"211",$X$4:$X$134)</f>
        <v>0</v>
      </c>
      <c r="Y140" s="112">
        <f>SUMIF($E$4:$E$134,"211",$Y$4:$Y$134)</f>
        <v>0</v>
      </c>
      <c r="Z140" s="112">
        <f>SUMIF($E$4:$E$134,"211",$Z$4:$Z$134)</f>
        <v>0</v>
      </c>
      <c r="AA140" s="112"/>
      <c r="AB140" s="112">
        <f>SUMIF($E$4:$E$134,"211",$AB$4:$AB$134)</f>
        <v>550382523</v>
      </c>
      <c r="AC140" s="115">
        <f t="shared" si="149"/>
        <v>0.1296704754981966</v>
      </c>
      <c r="AD140" s="113">
        <f>SUMIF($E$4:$E$134,"211",$AD$4:$AD$134)</f>
        <v>395083333</v>
      </c>
      <c r="AE140" s="113">
        <f>SUMIF($E$4:$E$134,"211",$AE$4:$AE$134)</f>
        <v>0</v>
      </c>
      <c r="AF140" s="113">
        <f>SUMIF($E$4:$E$134,"211",$AF$4:$AF$134)</f>
        <v>258340125</v>
      </c>
      <c r="AG140" s="113">
        <f>SUMIF($E$4:$E$134,"211",$AG$4:$AG$134)</f>
        <v>0</v>
      </c>
      <c r="AH140" s="113">
        <f>SUMIF($E$4:$E$134,"211",$AH$4:$AH$134)</f>
        <v>0</v>
      </c>
      <c r="AI140" s="113">
        <f>SUMIF($E$4:$E$134,"211",$AI$4:$AI$134)</f>
        <v>0</v>
      </c>
      <c r="AJ140" s="113">
        <f>SUMIF($E$4:$E$134,"211",$AJ$4:$AJ$134)</f>
        <v>0</v>
      </c>
      <c r="AK140" s="113">
        <f>SUMIF($E$4:$E$134,"211",$AK$4:$AK$134)</f>
        <v>0</v>
      </c>
      <c r="AL140" s="113">
        <f>SUMIF($E$4:$E$134,"211",$AL$4:$AL$134)</f>
        <v>0</v>
      </c>
      <c r="AM140" s="113">
        <f>SUMIF($E$4:$E$134,"211",$AM$4:$AM$134)</f>
        <v>0</v>
      </c>
      <c r="AN140" s="113">
        <f>SUMIF($E$4:$E$134,"211",$AN$4:$AN$134)</f>
        <v>0</v>
      </c>
      <c r="AO140" s="113">
        <f>SUMIF($E$4:$E$134,"211",$AO$4:$AO$134)</f>
        <v>0</v>
      </c>
      <c r="AP140" s="113">
        <f>SUMIF($E$4:$E$134,"211",$AP$4:$AP$134)</f>
        <v>0</v>
      </c>
      <c r="AQ140" s="113">
        <f>SUMIF($E$4:$E$134,"211",$AQ$4:$AQ$134)</f>
        <v>0</v>
      </c>
      <c r="AR140" s="113">
        <f>SUMIF($E$4:$E$134,"211",$AR$4:$AR$134)</f>
        <v>0</v>
      </c>
      <c r="AS140" s="113">
        <f>SUMIF($E$4:$E$134,"211",$AS$4:$AS$134)</f>
        <v>0</v>
      </c>
      <c r="AT140" s="113">
        <f>SUMIF($E$4:$E$134,"211",$AT$4:$AT$134)</f>
        <v>64243208</v>
      </c>
      <c r="AU140" s="113">
        <f>SUMIF($E$4:$E$134,"211",$AU$4:$AU$134)</f>
        <v>0</v>
      </c>
      <c r="AV140" s="113">
        <f>SUMIF($E$4:$E$134,"211",$AV$4:$AV$134)</f>
        <v>0</v>
      </c>
      <c r="AW140" s="113">
        <f>SUMIF($E$4:$E$134,"211",$AW$4:$AW$134)</f>
        <v>0</v>
      </c>
      <c r="AX140" s="113">
        <f>SUMIF($E$4:$E$134,"211",$AX$4:$AX$134)</f>
        <v>0</v>
      </c>
      <c r="AY140" s="113">
        <f>SUMIF($E$4:$E$134,"211",$AY$4:$AY$134)</f>
        <v>72500000</v>
      </c>
      <c r="AZ140" s="98">
        <f t="shared" si="150"/>
        <v>0.87032952450180345</v>
      </c>
      <c r="BA140" s="24">
        <f t="shared" si="151"/>
        <v>2651742334</v>
      </c>
      <c r="BB140" s="116">
        <f>SUMIF($E$4:$E$134,"211",$BB$4:$BB$134)</f>
        <v>0</v>
      </c>
      <c r="BC140" s="116">
        <f>SUMIF($E$4:$E$134,"211",$BC$4:$BC$134)</f>
        <v>5000000</v>
      </c>
      <c r="BD140" s="116">
        <f>SUMIF($E$4:$E$134,"211",$BD$4:$BD$134)</f>
        <v>0</v>
      </c>
      <c r="BE140" s="116">
        <f>SUMIF($E$4:$E$134,"211",$BE$4:$BE$134)</f>
        <v>0</v>
      </c>
      <c r="BF140" s="116">
        <f>SUMIF($E$4:$E$134,"211",$BF$4:$BF$134)</f>
        <v>0</v>
      </c>
      <c r="BG140" s="116">
        <f>SUMIF($E$4:$E$134,"211",$BG$4:$BG$134)</f>
        <v>244096406</v>
      </c>
      <c r="BH140" s="116">
        <f>SUMIF($E$4:$E$134,"211",$BH$4:$BH$134)</f>
        <v>1262000000</v>
      </c>
      <c r="BI140" s="116">
        <f>SUMIF($E$4:$E$134,"211",$BI$4:$BI$134)</f>
        <v>179000000</v>
      </c>
      <c r="BJ140" s="116">
        <f>SUMIF($E$4:$E$134,"211",$BJ$4:$BJ$134)</f>
        <v>0</v>
      </c>
      <c r="BK140" s="116">
        <f>SUMIF($E$4:$E$134,"211",$BK$4:$BK$134)</f>
        <v>40000000</v>
      </c>
      <c r="BL140" s="116">
        <f>SUMIF($E$4:$E$134,"211",$BL$4:$BL$134)</f>
        <v>0</v>
      </c>
      <c r="BM140" s="116">
        <f>SUMIF($E$4:$E$134,"211",$BM$4:$BM$134)</f>
        <v>50000000</v>
      </c>
      <c r="BN140" s="116">
        <f>SUMIF($E$4:$E$134,"211",$BN$4:$BN$134)</f>
        <v>65000000</v>
      </c>
      <c r="BO140" s="116">
        <f>SUMIF($E$4:$E$134,"211",$BO$4:$BO$134)</f>
        <v>45200000</v>
      </c>
      <c r="BP140" s="116">
        <f>SUMIF($E$4:$E$134,"211",$BP$4:$BP$134)</f>
        <v>0</v>
      </c>
      <c r="BQ140" s="116">
        <f>SUMIF($E$4:$E$134,"211",$BQ$4:$BQ$134)</f>
        <v>283563405</v>
      </c>
      <c r="BR140" s="116">
        <f>SUMIF($E$4:$E$134,"211",$BR$4:$BR$134)</f>
        <v>0</v>
      </c>
      <c r="BS140" s="116">
        <f>SUMIF($E$4:$E$134,"211",$BS$4:$BS$134)</f>
        <v>0</v>
      </c>
      <c r="BT140" s="116">
        <f>SUMIF($E$4:$E$134,"211",$BT$4:$BT$134)</f>
        <v>0</v>
      </c>
      <c r="BU140" s="116">
        <f>SUMIF($E$4:$E$134,"211",$BU$4:$BU$134)</f>
        <v>0</v>
      </c>
      <c r="BV140" s="117">
        <f>SUMIF($E$4:$E$134,"211",$BV$4:$BV$134)</f>
        <v>477882523</v>
      </c>
      <c r="BW140" s="118">
        <f t="shared" si="152"/>
        <v>0.10470217264321083</v>
      </c>
      <c r="BX140" s="30">
        <f t="shared" si="153"/>
        <v>319009267</v>
      </c>
      <c r="BY140" s="113">
        <f>SUMIF($E$4:$E$134,"211",$BY$4:$BY$134)</f>
        <v>0</v>
      </c>
      <c r="BZ140" s="113">
        <f>SUMIF($E$4:$E$134,"211",$BZ$4:$BZ$134)</f>
        <v>256425934</v>
      </c>
      <c r="CA140" s="113">
        <f>SUMIF($E$4:$E$134,"211",$CA$4:$CA$134)</f>
        <v>0</v>
      </c>
      <c r="CB140" s="113">
        <f>SUMIF($E$4:$E$134,"211",$CB$4:$CB$134)</f>
        <v>0</v>
      </c>
      <c r="CC140" s="113">
        <f>SUMIF($E$4:$E$134,"211",$CC$4:$CC$134)</f>
        <v>0</v>
      </c>
      <c r="CD140" s="113">
        <f>SUMIF($E$4:$E$134,"211",$CD$4:$CD$134)</f>
        <v>0</v>
      </c>
      <c r="CE140" s="113">
        <f>SUMIF($E$4:$E$134,"211",$CE$4:$CE$134)</f>
        <v>0</v>
      </c>
      <c r="CF140" s="113">
        <f>SUMIF($E$4:$E$134,"211",$CF$4:$CF$134)</f>
        <v>0</v>
      </c>
      <c r="CG140" s="113">
        <f>SUMIF($E$4:$E$134,"211",$CG$4:$CG$134)</f>
        <v>0</v>
      </c>
      <c r="CH140" s="113">
        <f>SUMIF($E$4:$E$134,"211",$CH$4:$CH$134)</f>
        <v>0</v>
      </c>
      <c r="CI140" s="113">
        <f>SUMIF($E$4:$E$134,"211",$CI$4:$CI$134)</f>
        <v>0</v>
      </c>
      <c r="CJ140" s="113">
        <f>SUMIF($E$4:$E$134,"211",$CJ$4:$CJ$134)</f>
        <v>0</v>
      </c>
      <c r="CK140" s="113">
        <f>SUMIF($E$4:$E$134,"211",$CK$4:$CK$134)</f>
        <v>0</v>
      </c>
      <c r="CL140" s="113">
        <f>SUMIF($E$4:$E$134,"211",$CL$4:$CL$134)</f>
        <v>0</v>
      </c>
      <c r="CM140" s="113">
        <f>SUMIF($E$4:$E$134,"211",$CM$4:$CM$134)</f>
        <v>0</v>
      </c>
      <c r="CN140" s="113">
        <f>SUMIF($E$4:$E$134,"211",$CN$4:$CN$134)</f>
        <v>62583333</v>
      </c>
      <c r="CO140" s="113">
        <f>SUMIF($E$4:$E$134,"211",$CO$4:$CO$134)</f>
        <v>0</v>
      </c>
      <c r="CP140" s="113">
        <f>SUMIF($E$4:$E$134,"211",$CP$4:$CP$134)</f>
        <v>0</v>
      </c>
      <c r="CQ140" s="113">
        <f>SUMIF($E$4:$E$134,"211",$CQ$4:$CQ$134)</f>
        <v>0</v>
      </c>
      <c r="CR140" s="113">
        <f>SUMIF($E$4:$E$134,"211",$CR$4:$CR$134)</f>
        <v>0</v>
      </c>
      <c r="CS140" s="119">
        <f>SUMIF($E$4:$E$134,"211",$CS$4:$CS$134)</f>
        <v>0</v>
      </c>
      <c r="CT140" s="21">
        <f t="shared" si="154"/>
        <v>0.8952978273567892</v>
      </c>
      <c r="CU140" s="24">
        <f t="shared" ca="1" si="155"/>
        <v>2727816400</v>
      </c>
      <c r="CV140" s="116">
        <f ca="1">SUMIF($E$4:$E$135,"211",$CV$4:$CV$134)</f>
        <v>0</v>
      </c>
      <c r="CW140" s="116">
        <f>SUMIF($E$4:$E$134,"211",$CW$4:$CW$134)</f>
        <v>6914191</v>
      </c>
      <c r="CX140" s="116">
        <f>SUMIF($E$4:$E$134,"211",$CX$4:$CX$134)</f>
        <v>0</v>
      </c>
      <c r="CY140" s="116">
        <f>SUMIF($E$4:$E$134,"211",$CY$4:$CY$134)</f>
        <v>0</v>
      </c>
      <c r="CZ140" s="116">
        <f>SUMIF($E$4:$E$134,"211",$CZ$4:$CZ$134)</f>
        <v>0</v>
      </c>
      <c r="DA140" s="116">
        <f>SUMIF($E$4:$E$134,"211",$DA$4:$DA$134)</f>
        <v>244096406</v>
      </c>
      <c r="DB140" s="116">
        <f>SUMIF($E$4:$E$134,"211",$DB$4:$DB$134)</f>
        <v>1262000000</v>
      </c>
      <c r="DC140" s="116">
        <f>SUMIF($E$4:$E$134,"211",$DC$4:$DC$134)</f>
        <v>179000000</v>
      </c>
      <c r="DD140" s="116">
        <f>SUMIF($E$4:$E$134,"211",$DD$4:$DD$134)</f>
        <v>0</v>
      </c>
      <c r="DE140" s="120">
        <f>SUMIF($E$4:$E$134,"211",$DE$4:$DE$134)</f>
        <v>40000000</v>
      </c>
      <c r="DF140" s="120">
        <f>SUMIF($E$4:$E$134,"211",$DF$4:$DF$134)</f>
        <v>0</v>
      </c>
      <c r="DG140" s="120">
        <f>SUMIF($E$4:$E$134,"211",$DG$4:$DG$134)</f>
        <v>50000000</v>
      </c>
      <c r="DH140" s="120">
        <f>SUMIF($E$4:$E$134,"211",$DH$4:$DH$134)</f>
        <v>65000000</v>
      </c>
      <c r="DI140" s="120">
        <f>SUMIF($E$4:$E$134,"211",$DI$4:$DI$134)</f>
        <v>45200000</v>
      </c>
      <c r="DJ140" s="120">
        <f>SUMIF($E$4:$E$134,"211",$DJ$4:$DJ$134)</f>
        <v>0</v>
      </c>
      <c r="DK140" s="120">
        <f>SUMIF($E$4:$E$134,"211",$DK$4:$DK$134)</f>
        <v>285223280</v>
      </c>
      <c r="DL140" s="120">
        <f>SUMIF($E$4:$E$134,"211",$DL$4:$DL$134)</f>
        <v>0</v>
      </c>
      <c r="DM140" s="120">
        <f>SUMIF($E$4:$E$134,"211",$DM$4:$DM$134)</f>
        <v>0</v>
      </c>
      <c r="DN140" s="120">
        <f>SUMIF($E$4:$E$134,"211",$DN$4:$DN$134)</f>
        <v>0</v>
      </c>
      <c r="DO140" s="120">
        <f>SUMIF($E$4:$E$134,"211",$DO$4:$DO$134)</f>
        <v>0</v>
      </c>
      <c r="DP140" s="120">
        <f>SUMIF($E$4:$E$134,"211",$DP$4:$DP$134)</f>
        <v>550382523</v>
      </c>
      <c r="DR140" s="25">
        <f t="shared" si="156"/>
        <v>3046825667</v>
      </c>
      <c r="DS140" s="25">
        <f t="shared" si="157"/>
        <v>3046825667</v>
      </c>
      <c r="DT140" s="25">
        <f t="shared" ca="1" si="158"/>
        <v>3046825667</v>
      </c>
    </row>
    <row r="141" spans="1:126" ht="18" customHeight="1" x14ac:dyDescent="0.3">
      <c r="C141" s="121"/>
      <c r="D141" s="111" t="s">
        <v>289</v>
      </c>
      <c r="E141" s="122">
        <v>301</v>
      </c>
      <c r="F141" s="112"/>
      <c r="G141" s="113">
        <f>SUMIF($E$4:$E$134,"301",$G$4:$G$134)</f>
        <v>2679419951</v>
      </c>
      <c r="H141" s="114">
        <f>SUMIF($E$4:$E$135,"301",$H$4:$H$135)</f>
        <v>328968376</v>
      </c>
      <c r="I141" s="114">
        <f>SUMIF($E$4:$E$135,"301",$I$4:$I$135)</f>
        <v>180000000</v>
      </c>
      <c r="J141" s="114">
        <f>SUMIF($E$4:$E$135,"301",$J$4:$J$135)</f>
        <v>0</v>
      </c>
      <c r="K141" s="113">
        <f>SUMIF($E$4:$E$134,"301",$K$4:$K$134)</f>
        <v>0</v>
      </c>
      <c r="L141" s="112">
        <f>SUMIF($E$4:$E$134,"301",$L$4:$L$134)</f>
        <v>208000000</v>
      </c>
      <c r="M141" s="112">
        <f>SUMIF($E$4:$E$134,"301",$M$4:$M$134)</f>
        <v>0</v>
      </c>
      <c r="N141" s="112">
        <f>SUMIF($E$4:$E$134,"301",$N$4:$N$134)</f>
        <v>0</v>
      </c>
      <c r="O141" s="112">
        <f>SUMIF($E$4:$E$134,"301",$O$4:$O$134)</f>
        <v>0</v>
      </c>
      <c r="P141" s="112">
        <f>SUMIF($E$4:$E$134,"301",$P$4:$P$134)</f>
        <v>0</v>
      </c>
      <c r="Q141" s="112">
        <f>SUMIF($E$4:$E$134,"301",$Q$4:$Q$134)</f>
        <v>0</v>
      </c>
      <c r="R141" s="112">
        <f>SUMIF($E$4:$E$134,"301",$R$4:$R$134)</f>
        <v>0</v>
      </c>
      <c r="S141" s="112">
        <f>SUMIF($E$4:$E$134,"301",$S$4:$S$134)</f>
        <v>0</v>
      </c>
      <c r="T141" s="112">
        <f>SUMIF($E$4:$E$134,"301",$T$4:$T$134)</f>
        <v>0</v>
      </c>
      <c r="U141" s="112">
        <f>SUMIF($E$4:$E$134,"301",$U$4:$U$134)</f>
        <v>0</v>
      </c>
      <c r="V141" s="112">
        <f>SUMIF($E$4:$E$134,"301",$V$4:$V$134)</f>
        <v>0</v>
      </c>
      <c r="W141" s="112">
        <f>SUMIF($E$4:$E$134,"301",$W$4:$W$134)</f>
        <v>100000000</v>
      </c>
      <c r="X141" s="112">
        <f>SUMIF($E$4:$E$134,"301",$X$4:$X$134)</f>
        <v>0</v>
      </c>
      <c r="Y141" s="112">
        <f>SUMIF($E$4:$E$134,"301",$Y$4:$Y$134)</f>
        <v>0</v>
      </c>
      <c r="Z141" s="112">
        <f>SUMIF($E$4:$E$134,"301",$Z$4:$Z$134)</f>
        <v>1770728185</v>
      </c>
      <c r="AA141" s="112"/>
      <c r="AB141" s="112">
        <f>SUMIF($E$4:$E$134,"301",$AB$4:$AB$134)</f>
        <v>91723390</v>
      </c>
      <c r="AC141" s="115">
        <f t="shared" si="149"/>
        <v>0.77278363931985217</v>
      </c>
      <c r="AD141" s="113">
        <f>SUMIF($E$4:$E$134,"301",$AD$4:$AD$134)</f>
        <v>2070611901</v>
      </c>
      <c r="AE141" s="113">
        <f>SUMIF($E$4:$E$134,"301",$AE$4:$AE$134)</f>
        <v>328965376</v>
      </c>
      <c r="AF141" s="113">
        <f>SUMIF($E$4:$E$134,"301",$AF$4:$AF$134)</f>
        <v>114760000</v>
      </c>
      <c r="AG141" s="113">
        <f>SUMIF($E$4:$E$134,"301",$AG$4:$AG$134)</f>
        <v>0</v>
      </c>
      <c r="AH141" s="113">
        <f>SUMIF($E$4:$E$134,"301",$AH$4:$AH$134)</f>
        <v>0</v>
      </c>
      <c r="AI141" s="113">
        <f>SUMIF($E$4:$E$134,"301",$AI$4:$AI$134)</f>
        <v>150000000</v>
      </c>
      <c r="AJ141" s="113">
        <f>SUMIF($E$4:$E$134,"301",$AJ$4:$AJ$134)</f>
        <v>0</v>
      </c>
      <c r="AK141" s="113">
        <f>SUMIF($E$4:$E$134,"301",$AK$4:$AK$134)</f>
        <v>0</v>
      </c>
      <c r="AL141" s="113">
        <f>SUMIF($E$4:$E$134,"301",$AL$4:$AL$134)</f>
        <v>0</v>
      </c>
      <c r="AM141" s="113">
        <f>SUMIF($E$4:$E$134,"301",$AM$4:$AM$134)</f>
        <v>0</v>
      </c>
      <c r="AN141" s="113">
        <f>SUMIF($E$4:$E$134,"301",$AN$4:$AN$134)</f>
        <v>0</v>
      </c>
      <c r="AO141" s="113">
        <f>SUMIF($E$4:$E$134,"301",$AO$4:$AO$134)</f>
        <v>0</v>
      </c>
      <c r="AP141" s="113">
        <f>SUMIF($E$4:$E$134,"301",$AP$4:$AP$134)</f>
        <v>0</v>
      </c>
      <c r="AQ141" s="113">
        <f>SUMIF($E$4:$E$134,"301",$AQ$4:$AQ$134)</f>
        <v>0</v>
      </c>
      <c r="AR141" s="113">
        <f>SUMIF($E$4:$E$134,"301",$AR$4:$AR$134)</f>
        <v>0</v>
      </c>
      <c r="AS141" s="113">
        <f>SUMIF($E$4:$E$134,"301",$AS$4:$AS$134)</f>
        <v>0</v>
      </c>
      <c r="AT141" s="113">
        <f>SUMIF($E$4:$E$134,"301",$AT$4:$AT$134)</f>
        <v>0</v>
      </c>
      <c r="AU141" s="113">
        <f>SUMIF($E$4:$E$134,"301",$AU$4:$AU$134)</f>
        <v>0</v>
      </c>
      <c r="AV141" s="113">
        <f>SUMIF($E$4:$E$134,"301",$AV$4:$AV$134)</f>
        <v>0</v>
      </c>
      <c r="AW141" s="113">
        <f>SUMIF($E$4:$E$134,"301",$AW$4:$AW$134)</f>
        <v>1426086525</v>
      </c>
      <c r="AX141" s="113">
        <f>SUMIF($E$4:$E$134,"301",$AX$4:$AX$134)</f>
        <v>0</v>
      </c>
      <c r="AY141" s="113">
        <f>SUMIF($E$4:$E$134,"301",$AY$4:$AY$134)</f>
        <v>50800000</v>
      </c>
      <c r="AZ141" s="98">
        <f t="shared" si="150"/>
        <v>0.22721636068014783</v>
      </c>
      <c r="BA141" s="24">
        <f t="shared" si="151"/>
        <v>608808050</v>
      </c>
      <c r="BB141" s="116">
        <f>SUMIF($E$4:$E$134,"301",$BB$4:$BB$134)</f>
        <v>3000</v>
      </c>
      <c r="BC141" s="116">
        <f>SUMIF($E$4:$E$134,"301",$BC$4:$BC$134)</f>
        <v>65240000</v>
      </c>
      <c r="BD141" s="116">
        <f>SUMIF($E$4:$E$134,"301",$BD$4:$BD$134)</f>
        <v>0</v>
      </c>
      <c r="BE141" s="116">
        <f>SUMIF($E$4:$E$134,"301",$BE$4:$BE$134)</f>
        <v>0</v>
      </c>
      <c r="BF141" s="116">
        <f>SUMIF($E$4:$E$134,"301",$BF$4:$BF$134)</f>
        <v>58000000</v>
      </c>
      <c r="BG141" s="116">
        <f>SUMIF($E$4:$E$134,"301",$BG$4:$BG$134)</f>
        <v>0</v>
      </c>
      <c r="BH141" s="116">
        <f>SUMIF($E$4:$E$134,"301",$BH$4:$BH$134)</f>
        <v>0</v>
      </c>
      <c r="BI141" s="116">
        <f>SUMIF($E$4:$E$134,"301",$BI$4:$BI$134)</f>
        <v>0</v>
      </c>
      <c r="BJ141" s="116">
        <f>SUMIF($E$4:$E$134,"301",$BJ$4:$BJ$134)</f>
        <v>0</v>
      </c>
      <c r="BK141" s="116">
        <f>SUMIF($E$4:$E$134,"301",$BK$4:$BK$134)</f>
        <v>0</v>
      </c>
      <c r="BL141" s="116">
        <f>SUMIF($E$4:$E$134,"301",$BL$4:$BL$134)</f>
        <v>0</v>
      </c>
      <c r="BM141" s="116">
        <f>SUMIF($E$4:$E$134,"301",$BM$4:$BM$134)</f>
        <v>0</v>
      </c>
      <c r="BN141" s="116">
        <f>SUMIF($E$4:$E$134,"301",$BN$4:$BN$134)</f>
        <v>0</v>
      </c>
      <c r="BO141" s="116">
        <f>SUMIF($E$4:$E$134,"301",$BO$4:$BO$134)</f>
        <v>0</v>
      </c>
      <c r="BP141" s="116">
        <f>SUMIF($E$4:$E$134,"301",$BP$4:$BP$134)</f>
        <v>0</v>
      </c>
      <c r="BQ141" s="116">
        <f>SUMIF($E$4:$E$134,"301",$BQ$4:$BQ$134)</f>
        <v>100000000</v>
      </c>
      <c r="BR141" s="116">
        <f>SUMIF($E$4:$E$134,"301",$BR$4:$BR$134)</f>
        <v>0</v>
      </c>
      <c r="BS141" s="116">
        <f>SUMIF($E$4:$E$134,"301",$BS$4:$BS$134)</f>
        <v>0</v>
      </c>
      <c r="BT141" s="116">
        <f>SUMIF($E$4:$E$134,"301",$BT$4:$BT$134)</f>
        <v>344641660</v>
      </c>
      <c r="BU141" s="116">
        <f>SUMIF($E$4:$E$134,"301",$BU$4:$BU$134)</f>
        <v>0</v>
      </c>
      <c r="BV141" s="117">
        <f>SUMIF($E$4:$E$134,"301",$BV$4:$BV$134)</f>
        <v>40923390</v>
      </c>
      <c r="BW141" s="118">
        <f t="shared" si="152"/>
        <v>0.11844603638244687</v>
      </c>
      <c r="BX141" s="30">
        <f t="shared" si="153"/>
        <v>317366673</v>
      </c>
      <c r="BY141" s="113">
        <f>SUMIF($E$4:$E$134,"301",$BY$4:$BY$134)</f>
        <v>0</v>
      </c>
      <c r="BZ141" s="113">
        <f>SUMIF($E$4:$E$134,"301",$BZ$4:$BZ$134)</f>
        <v>114720003</v>
      </c>
      <c r="CA141" s="113">
        <f>SUMIF($E$4:$E$134,"301",$CA$4:$CA$134)</f>
        <v>0</v>
      </c>
      <c r="CB141" s="113">
        <f>SUMIF($E$4:$E$134,"301",$CB$4:$CB$134)</f>
        <v>0</v>
      </c>
      <c r="CC141" s="113">
        <f>SUMIF($E$4:$E$134,"301",$CC$4:$CC$134)</f>
        <v>125960004</v>
      </c>
      <c r="CD141" s="113">
        <f>SUMIF($E$4:$E$134,"301",$CD$4:$CD$134)</f>
        <v>0</v>
      </c>
      <c r="CE141" s="113">
        <f>SUMIF($E$4:$E$134,"301",$CE$4:$CE$134)</f>
        <v>0</v>
      </c>
      <c r="CF141" s="113">
        <f>SUMIF($E$4:$E$134,"301",$CF$4:$CF$134)</f>
        <v>0</v>
      </c>
      <c r="CG141" s="113">
        <f>SUMIF($E$4:$E$134,"301",$CG$4:$CG$134)</f>
        <v>0</v>
      </c>
      <c r="CH141" s="113">
        <f>SUMIF($E$4:$E$134,"301",$CH$4:$CH$134)</f>
        <v>0</v>
      </c>
      <c r="CI141" s="113">
        <f>SUMIF($E$4:$E$134,"301",$CI$4:$CI$134)</f>
        <v>0</v>
      </c>
      <c r="CJ141" s="113">
        <f>SUMIF($E$4:$E$134,"301",$CJ$4:$CJ$134)</f>
        <v>0</v>
      </c>
      <c r="CK141" s="113">
        <f>SUMIF($E$4:$E$134,"301",$CK$4:$CK$134)</f>
        <v>0</v>
      </c>
      <c r="CL141" s="113">
        <f>SUMIF($E$4:$E$134,"301",$CL$4:$CL$134)</f>
        <v>0</v>
      </c>
      <c r="CM141" s="113">
        <f>SUMIF($E$4:$E$134,"301",$CM$4:$CM$134)</f>
        <v>0</v>
      </c>
      <c r="CN141" s="113">
        <f>SUMIF($E$4:$E$134,"301",$CN$4:$CN$134)</f>
        <v>0</v>
      </c>
      <c r="CO141" s="113">
        <f>SUMIF($E$4:$E$134,"301",$CO$4:$CO$134)</f>
        <v>0</v>
      </c>
      <c r="CP141" s="113">
        <f>SUMIF($E$4:$E$134,"301",$CP$4:$CP$134)</f>
        <v>0</v>
      </c>
      <c r="CQ141" s="113">
        <f>SUMIF($E$4:$E$134,"301",$CQ$4:$CQ$134)</f>
        <v>65626666</v>
      </c>
      <c r="CR141" s="113">
        <f>SUMIF($E$4:$E$134,"301",$CR$4:$CR$134)</f>
        <v>0</v>
      </c>
      <c r="CS141" s="119">
        <f>SUMIF($E$4:$E$134,"301",$CS$4:$CS$134)</f>
        <v>11060000</v>
      </c>
      <c r="CT141" s="21">
        <f t="shared" si="154"/>
        <v>0.88155396361755312</v>
      </c>
      <c r="CU141" s="24">
        <f ca="1">SUM(CV141:DP141)</f>
        <v>2362053278</v>
      </c>
      <c r="CV141" s="116">
        <f ca="1">SUMIF($E$4:$E$135,"301",$CV$4:$CV$134)</f>
        <v>328968376</v>
      </c>
      <c r="CW141" s="116">
        <f>SUMIF($E$4:$E$134,"301",$CW$4:$CW$134)</f>
        <v>65279997</v>
      </c>
      <c r="CX141" s="116">
        <f>SUMIF($E$4:$E$134,"301",$CX$4:$CX$134)</f>
        <v>0</v>
      </c>
      <c r="CY141" s="116">
        <f>SUMIF($E$4:$E$134,"301",$CY$4:$CY$134)</f>
        <v>0</v>
      </c>
      <c r="CZ141" s="116">
        <f>SUMIF($E$4:$E$134,"301",$CZ$4:$CZ$134)</f>
        <v>82039996</v>
      </c>
      <c r="DA141" s="116">
        <f>SUMIF($E$4:$E$134,"301",$DA$4:$DA$134)</f>
        <v>0</v>
      </c>
      <c r="DB141" s="116">
        <f>SUMIF($E$4:$E$134,"301",$DB$4:$DB$134)</f>
        <v>0</v>
      </c>
      <c r="DC141" s="116">
        <f>SUMIF($E$4:$E$134,"301",$DC$4:$DC$134)</f>
        <v>0</v>
      </c>
      <c r="DD141" s="116">
        <f>SUMIF($E$4:$E$134,"301",$DD$4:$DD$134)</f>
        <v>0</v>
      </c>
      <c r="DE141" s="120">
        <f>SUMIF($E$4:$E$134,"301",$DE$4:$DE$134)</f>
        <v>0</v>
      </c>
      <c r="DF141" s="120">
        <f>SUMIF($E$4:$E$134,"301",$DF$4:$DF$134)</f>
        <v>0</v>
      </c>
      <c r="DG141" s="120">
        <f>SUMIF($E$4:$E$134,"301",$DG$4:$DG$134)</f>
        <v>0</v>
      </c>
      <c r="DH141" s="120">
        <f>SUMIF($E$4:$E$134,"301",$DH$4:$DH$134)</f>
        <v>0</v>
      </c>
      <c r="DI141" s="120">
        <f>SUMIF($E$4:$E$134,"301",$DI$4:$DI$134)</f>
        <v>0</v>
      </c>
      <c r="DJ141" s="120">
        <f>SUMIF($E$4:$E$134,"301",$DJ$4:$DJ$134)</f>
        <v>0</v>
      </c>
      <c r="DK141" s="120">
        <f>SUMIF($E$4:$E$134,"301",$DK$4:$DK$134)</f>
        <v>100000000</v>
      </c>
      <c r="DL141" s="120">
        <f>SUMIF($E$4:$E$134,"301",$DL$4:$DL$134)</f>
        <v>0</v>
      </c>
      <c r="DM141" s="120">
        <f>SUMIF($E$4:$E$134,"301",$DM$4:$DM$134)</f>
        <v>0</v>
      </c>
      <c r="DN141" s="120">
        <f>SUMIF($E$4:$E$134,"301",$DN$4:$DN$134)</f>
        <v>1705101519</v>
      </c>
      <c r="DO141" s="120">
        <f>SUMIF($E$4:$E$134,"301",$DO$4:$DO$134)</f>
        <v>0</v>
      </c>
      <c r="DP141" s="120">
        <f>SUMIF($E$4:$E$134,"301",$DP$4:$DP$134)</f>
        <v>80663390</v>
      </c>
      <c r="DR141" s="25">
        <f t="shared" si="156"/>
        <v>2679419951</v>
      </c>
      <c r="DS141" s="25">
        <f t="shared" si="157"/>
        <v>2679419951</v>
      </c>
      <c r="DT141" s="25">
        <f t="shared" ca="1" si="158"/>
        <v>2679419951</v>
      </c>
    </row>
    <row r="142" spans="1:126" ht="16.5" customHeight="1" x14ac:dyDescent="0.3">
      <c r="C142" s="121"/>
      <c r="D142" s="111" t="s">
        <v>383</v>
      </c>
      <c r="E142" s="104">
        <v>310</v>
      </c>
      <c r="F142" s="112"/>
      <c r="G142" s="113">
        <f>SUMIF($E$4:$E$134,"310",$G$4:$G$134)</f>
        <v>694000000</v>
      </c>
      <c r="H142" s="114">
        <f>SUMIF($E$4:$E$134,"310",$H$4:$H$134)</f>
        <v>0</v>
      </c>
      <c r="I142" s="114">
        <f>SUMIF($E$4:$E$134,"310",$I$4:$I$134)</f>
        <v>540000000</v>
      </c>
      <c r="J142" s="114">
        <f>SUMIF($E$4:$E$135,"310",$J$4:$J$135)</f>
        <v>0</v>
      </c>
      <c r="K142" s="113">
        <f>SUMIF($E$4:$E$134,"310",$K$4:$K$134)</f>
        <v>0</v>
      </c>
      <c r="L142" s="112">
        <f>SUMIF($E$4:$E$134,"310",$L$4:$L$134)</f>
        <v>0</v>
      </c>
      <c r="M142" s="112">
        <f>SUMIF($E$4:$E$134,"310",$M$4:$M$134)</f>
        <v>0</v>
      </c>
      <c r="N142" s="112">
        <f>SUMIF($E$4:$E$134,"310",$N$4:$N$134)</f>
        <v>0</v>
      </c>
      <c r="O142" s="112">
        <f>SUMIF($E$4:$E$134,"310",$O$4:$O$134)</f>
        <v>0</v>
      </c>
      <c r="P142" s="112">
        <f>SUMIF($E$4:$E$134,"310",$P$4:$P$134)</f>
        <v>0</v>
      </c>
      <c r="Q142" s="112">
        <f>SUMIF($E$4:$E$134,"310",$Q$4:$Q$134)</f>
        <v>0</v>
      </c>
      <c r="R142" s="112">
        <f>SUMIF($E$4:$E$134,"310",$R$4:$R$134)</f>
        <v>0</v>
      </c>
      <c r="S142" s="112">
        <f>SUMIF($E$4:$E$134,"310",$S$4:$S$134)</f>
        <v>0</v>
      </c>
      <c r="T142" s="112">
        <f>SUMIF($E$4:$E$134,"310",$T$4:$T$134)</f>
        <v>0</v>
      </c>
      <c r="U142" s="112">
        <f>SUMIF($E$4:$E$134,"310",$U$4:$U$134)</f>
        <v>0</v>
      </c>
      <c r="V142" s="112">
        <f>SUMIF($E$4:$E$134,"310",$V$4:$V$134)</f>
        <v>0</v>
      </c>
      <c r="W142" s="112">
        <f>SUMIF($E$4:$E$134,"310",$W$4:$W$134)</f>
        <v>76000000</v>
      </c>
      <c r="X142" s="112">
        <f>SUMIF($E$4:$E$134,"310",$X$4:$X$134)</f>
        <v>0</v>
      </c>
      <c r="Y142" s="112">
        <f>SUMIF($E$4:$E$134,"310",$Y$4:$Y$134)</f>
        <v>0</v>
      </c>
      <c r="Z142" s="112">
        <f>SUMIF($E$4:$E$126,"310",$Z$4:$Z$126)</f>
        <v>0</v>
      </c>
      <c r="AA142" s="112"/>
      <c r="AB142" s="112">
        <f>SUMIF($E$4:$E$134,"310",$AB$4:$AB$134)</f>
        <v>78000000</v>
      </c>
      <c r="AC142" s="115">
        <f t="shared" si="149"/>
        <v>0.23804034582132566</v>
      </c>
      <c r="AD142" s="113">
        <f>SUMIF($E$4:$E$134,"310",$AD$4:$AD$134)</f>
        <v>165200000</v>
      </c>
      <c r="AE142" s="113">
        <f>SUMIF($E$4:$E$134,"310",$AE$4:$AE$134)</f>
        <v>0</v>
      </c>
      <c r="AF142" s="113">
        <f>SUMIF($E$4:$E$134,"310",$AF$4:$AF$134)</f>
        <v>145200000</v>
      </c>
      <c r="AG142" s="113">
        <f>SUMIF($E$4:$E$134,"310",$AG$4:$AG$134)</f>
        <v>0</v>
      </c>
      <c r="AH142" s="113">
        <f>SUMIF($E$4:$E$134,"310",$AH$4:$AH$134)</f>
        <v>0</v>
      </c>
      <c r="AI142" s="113">
        <f>SUMIF($E$4:$E$134,"310",$AI$4:$AI$134)</f>
        <v>0</v>
      </c>
      <c r="AJ142" s="113">
        <f>SUMIF($E$4:$E$134,"310",$AJ$4:$AJ$134)</f>
        <v>0</v>
      </c>
      <c r="AK142" s="113">
        <f>SUMIF($E$4:$E$134,"310",$AK$4:$AK$134)</f>
        <v>0</v>
      </c>
      <c r="AL142" s="113">
        <f>SUMIF($E$4:$E$134,"310",$AL$4:$AL$134)</f>
        <v>0</v>
      </c>
      <c r="AM142" s="113">
        <f>SUMIF($E$4:$E$134,"310",$AM$4:$AM$134)</f>
        <v>0</v>
      </c>
      <c r="AN142" s="113">
        <f>SUMIF($E$4:$E$134,"310",$AN$4:$AN$134)</f>
        <v>0</v>
      </c>
      <c r="AO142" s="113">
        <f>SUMIF($E$4:$E$134,"310",$AO$4:$AO$134)</f>
        <v>0</v>
      </c>
      <c r="AP142" s="113">
        <f>SUMIF($E$4:$E$134,"310",$AP$4:$AP$134)</f>
        <v>0</v>
      </c>
      <c r="AQ142" s="113">
        <f>SUMIF($E$4:$E$134,"310",$AQ$4:$AQ$134)</f>
        <v>0</v>
      </c>
      <c r="AR142" s="113">
        <f>SUMIF($E$4:$E$134,"310",$AR$4:$AR$134)</f>
        <v>0</v>
      </c>
      <c r="AS142" s="113">
        <f>SUMIF($E$4:$E$134,"310",$AS$4:$AS$134)</f>
        <v>0</v>
      </c>
      <c r="AT142" s="113">
        <f>SUMIF($E$4:$E$134,"310",$AT$4:$AT$134)</f>
        <v>0</v>
      </c>
      <c r="AU142" s="113">
        <f>SUMIF($E$4:$E$134,"310",$AU$4:$AU$134)</f>
        <v>0</v>
      </c>
      <c r="AV142" s="113">
        <f>SUMIF($E$4:$E$134,"310",$AV$4:$AV$134)</f>
        <v>0</v>
      </c>
      <c r="AW142" s="113">
        <f>SUMIF($E$4:$E$134,"310",$AW$4:$AW$134)</f>
        <v>0</v>
      </c>
      <c r="AX142" s="113">
        <f>SUMIF($E$4:$E$134,"310",$AX$4:$AX$134)</f>
        <v>0</v>
      </c>
      <c r="AY142" s="113">
        <f>SUMIF($E$4:$E$134,"310",$AY$4:$AY$134)</f>
        <v>20000000</v>
      </c>
      <c r="AZ142" s="98">
        <f t="shared" si="150"/>
        <v>0.76195965417867439</v>
      </c>
      <c r="BA142" s="24">
        <f t="shared" si="151"/>
        <v>528800000</v>
      </c>
      <c r="BB142" s="116">
        <f>SUMIF($E$4:$E$134,"310",$BB$4:$BB$134)</f>
        <v>0</v>
      </c>
      <c r="BC142" s="116">
        <f>SUMIF($E$4:$E$134,"310",$BC$4:$BC$134)</f>
        <v>394800000</v>
      </c>
      <c r="BD142" s="116">
        <f>SUMIF($E$4:$E$134,"310",$BD$4:$BD$134)</f>
        <v>0</v>
      </c>
      <c r="BE142" s="116">
        <f>SUMIF($E$4:$E$134,"310",$BE$4:$BE$134)</f>
        <v>0</v>
      </c>
      <c r="BF142" s="116">
        <f>SUMIF($E$4:$E$134,"310",$BF$4:$BF$134)</f>
        <v>0</v>
      </c>
      <c r="BG142" s="116">
        <f>SUMIF($E$4:$E$134,"310",$BG$4:$BG$134)</f>
        <v>0</v>
      </c>
      <c r="BH142" s="116">
        <f>SUMIF($E$4:$E$134,"310",$BH$4:$BH$134)</f>
        <v>0</v>
      </c>
      <c r="BI142" s="116">
        <f>SUMIF($E$4:$E$134,"310",$BI$4:$BI$134)</f>
        <v>0</v>
      </c>
      <c r="BJ142" s="116">
        <f>SUMIF($E$4:$E$134,"310",$BJ$4:$BJ$134)</f>
        <v>0</v>
      </c>
      <c r="BK142" s="116">
        <f>SUMIF($E$4:$E$134,"310",$BK$4:$BK$134)</f>
        <v>0</v>
      </c>
      <c r="BL142" s="116">
        <f>SUMIF($E$4:$E$134,"310",$BL$4:$BL$134)</f>
        <v>0</v>
      </c>
      <c r="BM142" s="116">
        <f>SUMIF($E$4:$E$134,"310",$BM$4:$BM$134)</f>
        <v>0</v>
      </c>
      <c r="BN142" s="116">
        <f>SUMIF($E$4:$E$134,"310",$BN$4:$BN$134)</f>
        <v>0</v>
      </c>
      <c r="BO142" s="116">
        <f>SUMIF($E$4:$E$134,"310",$BO$4:$BO$134)</f>
        <v>0</v>
      </c>
      <c r="BP142" s="116">
        <f>SUMIF($E$4:$E$134,"310",$BP$4:$BP$134)</f>
        <v>0</v>
      </c>
      <c r="BQ142" s="116">
        <f>SUMIF($E$4:$E$134,"310",$BQ$4:$BQ$134)</f>
        <v>76000000</v>
      </c>
      <c r="BR142" s="116">
        <f>SUMIF($E$4:$E$134,"310",$BR$4:$BR$134)</f>
        <v>0</v>
      </c>
      <c r="BS142" s="116">
        <f>SUMIF($E$4:$E$134,"310",$BS$4:$BS$134)</f>
        <v>0</v>
      </c>
      <c r="BT142" s="116">
        <f>SUMIF($E$4:$E$134,"310",$BT$4:$BT$134)</f>
        <v>0</v>
      </c>
      <c r="BU142" s="116">
        <f>SUMIF($E$4:$E$134,"310",$BU$4:$BU$134)</f>
        <v>0</v>
      </c>
      <c r="BV142" s="117">
        <f>SUMIF($E$4:$E$134,"310",$BV$4:$BV$134)</f>
        <v>58000000</v>
      </c>
      <c r="BW142" s="118">
        <f t="shared" si="152"/>
        <v>4.4842252161383288E-2</v>
      </c>
      <c r="BX142" s="30">
        <f t="shared" si="153"/>
        <v>31120523</v>
      </c>
      <c r="BY142" s="113">
        <f>SUMIF($E$4:$E$134,"310",$BY$4:$BY$134)</f>
        <v>0</v>
      </c>
      <c r="BZ142" s="113">
        <f>SUMIF($E$4:$E$134,"310",$BZ$4:$BZ$134)</f>
        <v>31120523</v>
      </c>
      <c r="CA142" s="113">
        <f>SUMIF($E$4:$E$134,"310",$CA$4:$CA$134)</f>
        <v>0</v>
      </c>
      <c r="CB142" s="113">
        <f>SUMIF($E$4:$E$134,"310",$CB$4:$CB$134)</f>
        <v>0</v>
      </c>
      <c r="CC142" s="113">
        <f>SUMIF($E$4:$E$134,"310",$CC$4:$CC$134)</f>
        <v>0</v>
      </c>
      <c r="CD142" s="113">
        <f>SUMIF($E$4:$E$134,"310",$CD$4:$CD$134)</f>
        <v>0</v>
      </c>
      <c r="CE142" s="113">
        <f>SUMIF($E$4:$E$134,"310",$CE$4:$CE$134)</f>
        <v>0</v>
      </c>
      <c r="CF142" s="113">
        <f>SUMIF($E$4:$E$134,"310",$CF$4:$CF$134)</f>
        <v>0</v>
      </c>
      <c r="CG142" s="113">
        <f>SUMIF($E$4:$E$134,"310",$CG$4:$CG$134)</f>
        <v>0</v>
      </c>
      <c r="CH142" s="113">
        <f>SUMIF($E$4:$E$134,"310",$CH$4:$CH$134)</f>
        <v>0</v>
      </c>
      <c r="CI142" s="113">
        <f>SUMIF($E$4:$E$134,"310",$CI$4:$CI$134)</f>
        <v>0</v>
      </c>
      <c r="CJ142" s="113">
        <f>SUMIF($E$4:$E$134,"310",$CJ$4:$CJ$134)</f>
        <v>0</v>
      </c>
      <c r="CK142" s="113">
        <f>SUMIF($E$4:$E$134,"310",$CK$4:$CK$134)</f>
        <v>0</v>
      </c>
      <c r="CL142" s="113">
        <f>SUMIF($E$4:$E$134,"310",$CL$4:$CL$134)</f>
        <v>0</v>
      </c>
      <c r="CM142" s="113">
        <f>SUMIF($E$4:$E$134,"310",$CM$4:$CM$134)</f>
        <v>0</v>
      </c>
      <c r="CN142" s="113">
        <f>SUMIF($E$4:$E$134,"310",$CN$4:$CN$134)</f>
        <v>0</v>
      </c>
      <c r="CO142" s="113">
        <f>SUMIF($E$4:$E$134,"310",$CO$4:$CO$134)</f>
        <v>0</v>
      </c>
      <c r="CP142" s="113">
        <f>SUMIF($E$4:$E$134,"310",$CP$4:$CP$134)</f>
        <v>0</v>
      </c>
      <c r="CQ142" s="113">
        <f>SUMIF($E$4:$E$134,"310",$CQ$4:$CQ$134)</f>
        <v>0</v>
      </c>
      <c r="CR142" s="113">
        <f>SUMIF($E$4:$E$134,"310",$CR$4:$CR$134)</f>
        <v>0</v>
      </c>
      <c r="CS142" s="119">
        <f>SUMIF($E$4:$E$134,"310",$CS$4:$CS$134)</f>
        <v>0</v>
      </c>
      <c r="CT142" s="21">
        <f t="shared" si="154"/>
        <v>0.95515774783861673</v>
      </c>
      <c r="CU142" s="24">
        <f t="shared" si="155"/>
        <v>662879477</v>
      </c>
      <c r="CV142" s="116">
        <f>SUMIF($E$4:$E$134,"310",$CV$4:$CV$134)</f>
        <v>0</v>
      </c>
      <c r="CW142" s="116">
        <f>SUMIF($E$4:$E$134,"310",$CW$4:$CW$134)</f>
        <v>508879477</v>
      </c>
      <c r="CX142" s="116">
        <f>SUMIF($E$4:$E$134,"310",$CX$4:$CX$134)</f>
        <v>0</v>
      </c>
      <c r="CY142" s="116">
        <f>SUMIF($E$4:$E$134,"310",$CY$4:$CY$134)</f>
        <v>0</v>
      </c>
      <c r="CZ142" s="116">
        <f>SUMIF($E$4:$E$134,"310",$CZ$4:$CZ$134)</f>
        <v>0</v>
      </c>
      <c r="DA142" s="116">
        <f>SUMIF($E$4:$E$134,"310",$DA$4:$DA$134)</f>
        <v>0</v>
      </c>
      <c r="DB142" s="116">
        <f>SUMIF($E$4:$E$134,"310",$DB$4:$DB$134)</f>
        <v>0</v>
      </c>
      <c r="DC142" s="116">
        <f>SUMIF($E$4:$E$134,"310",$DC$4:$DC$134)</f>
        <v>0</v>
      </c>
      <c r="DD142" s="116">
        <f>SUMIF($E$4:$E$134,"310",$DD$4:$DD$134)</f>
        <v>0</v>
      </c>
      <c r="DE142" s="120">
        <f>SUMIF($E$4:$E$134,"310",$DE$4:$DE$134)</f>
        <v>0</v>
      </c>
      <c r="DF142" s="120">
        <f>SUMIF($E$4:$E$134,"310",$DF$4:$DF$134)</f>
        <v>0</v>
      </c>
      <c r="DG142" s="120">
        <f>SUMIF($E$4:$E$134,"310",$DG$4:$DG$134)</f>
        <v>0</v>
      </c>
      <c r="DH142" s="120">
        <f>SUMIF($E$4:$E$134,"310",$DH$4:$DH$134)</f>
        <v>0</v>
      </c>
      <c r="DI142" s="120">
        <f>SUMIF($E$4:$E$134,"310",$DI$4:$DI$134)</f>
        <v>0</v>
      </c>
      <c r="DJ142" s="120">
        <f>SUMIF($E$4:$E$134,"310",$DJ$4:$DJ$134)</f>
        <v>0</v>
      </c>
      <c r="DK142" s="120">
        <f>SUMIF($E$4:$E$134,"310",$DK$4:$DK$134)</f>
        <v>76000000</v>
      </c>
      <c r="DL142" s="120">
        <f>SUMIF($E$4:$E$134,"310",$DL$4:$DL$134)</f>
        <v>0</v>
      </c>
      <c r="DM142" s="120">
        <f>SUMIF($E$4:$E$134,"310",$DM$4:$DM$134)</f>
        <v>0</v>
      </c>
      <c r="DN142" s="120">
        <f>SUMIF($E$4:$E$134,"310",$DN$4:$DN$134)</f>
        <v>0</v>
      </c>
      <c r="DO142" s="120">
        <f>SUMIF($E$4:$E$134,"310",$DO$4:$DO$134)</f>
        <v>0</v>
      </c>
      <c r="DP142" s="120">
        <f>SUMIF($E$4:$E$134,"310",$DP$4:$DP$134)</f>
        <v>78000000</v>
      </c>
      <c r="DR142" s="25">
        <f t="shared" si="156"/>
        <v>694000000</v>
      </c>
      <c r="DS142" s="25">
        <f t="shared" si="157"/>
        <v>694000000</v>
      </c>
      <c r="DT142" s="25">
        <f t="shared" si="158"/>
        <v>694000000</v>
      </c>
    </row>
    <row r="143" spans="1:126" x14ac:dyDescent="0.3">
      <c r="C143" s="123"/>
      <c r="D143" s="111" t="s">
        <v>384</v>
      </c>
      <c r="E143" s="104">
        <v>410</v>
      </c>
      <c r="F143" s="112"/>
      <c r="G143" s="113">
        <f>SUMIF($E$4:$E$134,"410",$G$4:$G$134)</f>
        <v>5956097796</v>
      </c>
      <c r="H143" s="114">
        <f>SUMIF($E$4:$E$134,"410",$H$4:$H$134)</f>
        <v>0</v>
      </c>
      <c r="I143" s="114">
        <f>SUMIF($E$4:$E$135,"410",$I$4:$I$135)</f>
        <v>0</v>
      </c>
      <c r="J143" s="114">
        <f>SUMIF($E$4:$E$135,"410",$J$4:$J$135)</f>
        <v>0</v>
      </c>
      <c r="K143" s="113">
        <f>SUMIF($E$4:$E$134,"410",$K$4:$K$134)</f>
        <v>0</v>
      </c>
      <c r="L143" s="112">
        <f>SUMIF($E$4:$E$134,"410",$L$4:$L$134)</f>
        <v>0</v>
      </c>
      <c r="M143" s="112">
        <f>SUMIF($E$4:$E$134,"410",$M$4:$M$134)</f>
        <v>0</v>
      </c>
      <c r="N143" s="112">
        <f>SUMIF($E$4:$E$134,"410",$N$4:$N$134)</f>
        <v>1131848404</v>
      </c>
      <c r="O143" s="112">
        <f>SUMIF($E$4:$E$134,"410",$O$4:$O$134)</f>
        <v>0</v>
      </c>
      <c r="P143" s="112">
        <f>SUMIF($E$4:$E$134,"410",$P$4:$P$134)</f>
        <v>0</v>
      </c>
      <c r="Q143" s="112">
        <f>SUMIF($E$4:$E$134,"410",$Q$4:$Q$134)</f>
        <v>40000000</v>
      </c>
      <c r="R143" s="112">
        <f>SUMIF($E$4:$E$134,"410",$R$4:$R$134)</f>
        <v>480000000</v>
      </c>
      <c r="S143" s="112">
        <f>SUMIF($E$4:$E$134,"410",$S$4:$S$134)</f>
        <v>30000000</v>
      </c>
      <c r="T143" s="112">
        <f>SUMIF($E$4:$E$134,"410",$T$4:$T$134)</f>
        <v>50000000</v>
      </c>
      <c r="U143" s="112">
        <f>SUMIF($E$4:$E$134,"410",$U$4:$U$134)</f>
        <v>5000000</v>
      </c>
      <c r="V143" s="112">
        <f>SUMIF($E$4:$E$134,"410",$V$4:$V$134)</f>
        <v>3000000000</v>
      </c>
      <c r="W143" s="112">
        <f>SUMIF($E$4:$E$134,"410",$W$4:$W$134)</f>
        <v>90000000</v>
      </c>
      <c r="X143" s="112">
        <f>SUMIF($E$4:$E$134,"410",$X$4:$X$134)</f>
        <v>0</v>
      </c>
      <c r="Y143" s="112">
        <f>SUMIF($E$4:$E$126,"410",$Y$4:$Y$126)</f>
        <v>687105289</v>
      </c>
      <c r="Z143" s="112">
        <f>SUMIF($E$4:$E$126,"410",$Z$4:$Z$126)</f>
        <v>0</v>
      </c>
      <c r="AA143" s="112">
        <f>SUMIF($E$4:$E$134,"410",$AA$4:$AA$134)</f>
        <v>91899873</v>
      </c>
      <c r="AB143" s="112">
        <f>SUMIF($E$4:$E$134,"410",$AB$4:$AB$134)</f>
        <v>350244230</v>
      </c>
      <c r="AC143" s="115">
        <f t="shared" si="149"/>
        <v>0.26669532459100675</v>
      </c>
      <c r="AD143" s="113">
        <f>SUMIF($E$4:$E$134,"410",$AD$4:$AD$134)</f>
        <v>1588463435</v>
      </c>
      <c r="AE143" s="113">
        <f>SUMIF($E$4:$E$134,"410",$AE$4:$AE$134)</f>
        <v>0</v>
      </c>
      <c r="AF143" s="113">
        <f>SUMIF($E$4:$E$134,"410",$AF$4:$AF$134)</f>
        <v>0</v>
      </c>
      <c r="AG143" s="113">
        <f>SUMIF($E$4:$E$134,"410",$AG$4:$AG$134)</f>
        <v>0</v>
      </c>
      <c r="AH143" s="113">
        <f>SUMIF($E$4:$E$134,"410",$AH$4:$AH$134)</f>
        <v>0</v>
      </c>
      <c r="AI143" s="113">
        <f>SUMIF($E$4:$E$134,"410",$AI$4:$AI$134)</f>
        <v>0</v>
      </c>
      <c r="AJ143" s="113">
        <f>SUMIF($E$4:$E$134,"410",$AJ$4:$AJ$134)</f>
        <v>0</v>
      </c>
      <c r="AK143" s="113">
        <f>SUMIF($E$4:$E$134,"410",$AK$4:$AK$134)</f>
        <v>346984119</v>
      </c>
      <c r="AL143" s="113">
        <f>SUMIF($E$4:$E$134,"410",$AL$4:$AL$134)</f>
        <v>0</v>
      </c>
      <c r="AM143" s="113">
        <f>SUMIF($E$4:$E$134,"410",$AM$4:$AM$134)</f>
        <v>0</v>
      </c>
      <c r="AN143" s="113">
        <f>SUMIF($E$4:$E$134,"410",$AN$4:$AN$134)</f>
        <v>0</v>
      </c>
      <c r="AO143" s="113">
        <f>SUMIF($E$4:$E$134,"410",$AO$4:$AO$134)</f>
        <v>0</v>
      </c>
      <c r="AP143" s="113">
        <f>SUMIF($E$4:$E$134,"410",$AP$4:$AP$134)</f>
        <v>0</v>
      </c>
      <c r="AQ143" s="113">
        <f>SUMIF($E$4:$E$134,"410",$AQ$4:$AQ$134)</f>
        <v>0</v>
      </c>
      <c r="AR143" s="113">
        <f>SUMIF($E$4:$E$134,"410",$AR$4:$AR$134)</f>
        <v>0</v>
      </c>
      <c r="AS143" s="113">
        <f>SUMIF($E$4:$E$134,"410",$AS$4:$AS$134)</f>
        <v>881220521</v>
      </c>
      <c r="AT143" s="113">
        <f>SUMIF($E$4:$E$134,"410",$AT$4:$AT$134)</f>
        <v>90000000</v>
      </c>
      <c r="AU143" s="113">
        <f>SUMIF($E$4:$E$134,"410",$AU$4:$AU$134)</f>
        <v>0</v>
      </c>
      <c r="AV143" s="113">
        <f>SUMIF($E$4:$E$134,"410",$AV$4:$AV$134)</f>
        <v>114967657</v>
      </c>
      <c r="AW143" s="113">
        <f>SUMIF($E$4:$E$134,"410",$AW$4:$AW$134)</f>
        <v>0</v>
      </c>
      <c r="AX143" s="113">
        <f>SUMIF($E$4:$E$134,"410",$AX$4:$AX$134)</f>
        <v>91899873</v>
      </c>
      <c r="AY143" s="113">
        <f>SUMIF($E$4:$E$134,"410",$AY$4:$AY$134)</f>
        <v>63391265</v>
      </c>
      <c r="AZ143" s="98">
        <f t="shared" si="150"/>
        <v>0.73330467540899325</v>
      </c>
      <c r="BA143" s="24">
        <f>SUM(BB143:BV143)</f>
        <v>4367634361</v>
      </c>
      <c r="BB143" s="116">
        <f>SUMIF($E$4:$E$134,"410",$BB$4:$BB$134)</f>
        <v>0</v>
      </c>
      <c r="BC143" s="116">
        <f>SUMIF($E$4:$E$134,"410",$BC$4:$BC$134)</f>
        <v>0</v>
      </c>
      <c r="BD143" s="116">
        <f>SUMIF($E$4:$E$134,"410",$BD$4:$BD$134)</f>
        <v>0</v>
      </c>
      <c r="BE143" s="116">
        <f>SUMIF($E$4:$E$134,"410",$BE$4:$BE$134)</f>
        <v>0</v>
      </c>
      <c r="BF143" s="116">
        <f>SUMIF($E$4:$E$134,"410",$BF$4:$BF$134)</f>
        <v>0</v>
      </c>
      <c r="BG143" s="116">
        <f>SUMIF($E$4:$E$134,"410",$BG$4:$BG$134)</f>
        <v>0</v>
      </c>
      <c r="BH143" s="116">
        <f>SUMIF($E$4:$E$134,"410",$BH$4:$BH$134)</f>
        <v>784864285</v>
      </c>
      <c r="BI143" s="116">
        <f>SUMIF($E$4:$E$134,"410",$BI$4:$BI$134)</f>
        <v>0</v>
      </c>
      <c r="BJ143" s="116">
        <f>SUMIF($E$4:$E$134,"410",$BJ$4:$BJ$134)</f>
        <v>0</v>
      </c>
      <c r="BK143" s="116">
        <f>SUMIF($E$4:$E$134,"410",$BK$4:$BK$134)</f>
        <v>40000000</v>
      </c>
      <c r="BL143" s="116">
        <f>SUMIF($E$4:$E$134,"410",$BL$4:$BL$134)</f>
        <v>480000000</v>
      </c>
      <c r="BM143" s="116">
        <f>SUMIF($E$4:$E$134,"410",$BM$4:$BM$134)</f>
        <v>30000000</v>
      </c>
      <c r="BN143" s="116">
        <f>SUMIF($E$4:$E$134,"410",$BN$4:$BN$134)</f>
        <v>50000000</v>
      </c>
      <c r="BO143" s="116">
        <f>SUMIF($E$4:$E$134,"410",$BO$4:$BO$134)</f>
        <v>5000000</v>
      </c>
      <c r="BP143" s="116">
        <f>SUMIF($E$4:$E$134,"410",$BP$4:$BP$134)</f>
        <v>2118779479</v>
      </c>
      <c r="BQ143" s="116">
        <f>SUMIF($E$4:$E$134,"410",$BQ$4:$BQ$134)</f>
        <v>0</v>
      </c>
      <c r="BR143" s="116">
        <f>SUMIF($E$4:$E$134,"410",$BR$4:$BR$134)</f>
        <v>0</v>
      </c>
      <c r="BS143" s="116">
        <f>SUMIF($E$4:$E$134,"410",$BS$4:$BS$134)</f>
        <v>572137632</v>
      </c>
      <c r="BT143" s="116">
        <f>SUMIF($E$4:$E$134,"410",$BT$4:$BT$134)</f>
        <v>0</v>
      </c>
      <c r="BU143" s="116">
        <f>SUMIF($E$4:$E$134,"410",$BU$4:$BU$134)</f>
        <v>0</v>
      </c>
      <c r="BV143" s="117">
        <f>SUMIF($E$4:$E$134,"410",$BV$4:$BV$134)</f>
        <v>286852965</v>
      </c>
      <c r="BW143" s="118">
        <f t="shared" si="152"/>
        <v>4.0875973890741671E-2</v>
      </c>
      <c r="BX143" s="24">
        <f t="shared" si="153"/>
        <v>243461298</v>
      </c>
      <c r="BY143" s="113">
        <f>SUMIF($E$4:$E$134,"410",$BY$4:$BY$134)</f>
        <v>0</v>
      </c>
      <c r="BZ143" s="113">
        <f>SUMIF($E$4:$E$134,"410",$BZ$4:$BZ$134)</f>
        <v>0</v>
      </c>
      <c r="CA143" s="113">
        <f>SUMIF($E$4:$E$134,"410",$CA$4:$CA$134)</f>
        <v>0</v>
      </c>
      <c r="CB143" s="113">
        <f>SUMIF($E$4:$E$134,"410",$CB$4:$CB$134)</f>
        <v>0</v>
      </c>
      <c r="CC143" s="113">
        <f>SUMIF($E$4:$E$134,"410",$CC$4:$CC$134)</f>
        <v>0</v>
      </c>
      <c r="CD143" s="113">
        <f>SUMIF($E$4:$E$134,"410",$CD$4:$CD$134)</f>
        <v>0</v>
      </c>
      <c r="CE143" s="113">
        <f>SUMIF($E$4:$E$134,"410",$CE$4:$CE$134)</f>
        <v>66980944</v>
      </c>
      <c r="CF143" s="113">
        <f>SUMIF($E$4:$E$134,"410",$CF$4:$CF$134)</f>
        <v>0</v>
      </c>
      <c r="CG143" s="113">
        <f>SUMIF($E$4:$E$134,"410",$CG$4:$CG$134)</f>
        <v>0</v>
      </c>
      <c r="CH143" s="113">
        <f>SUMIF($E$4:$E$134,"410",$CH$4:$CH$134)</f>
        <v>0</v>
      </c>
      <c r="CI143" s="113">
        <f>SUMIF($E$4:$E$134,"410",$CI$4:$CI$134)</f>
        <v>0</v>
      </c>
      <c r="CJ143" s="113">
        <f>SUMIF($E$4:$E$134,"410",$CJ$4:$CJ$134)</f>
        <v>0</v>
      </c>
      <c r="CK143" s="113">
        <f>SUMIF($E$4:$E$134,"410",$CK$4:$CK$134)</f>
        <v>0</v>
      </c>
      <c r="CL143" s="113">
        <f>SUMIF($E$4:$E$134,"410",$CL$4:$CL$134)</f>
        <v>0</v>
      </c>
      <c r="CM143" s="113">
        <f>SUMIF($E$4:$E$134,"410",$CM$4:$CM$134)</f>
        <v>28032000</v>
      </c>
      <c r="CN143" s="113">
        <f>SUMIF($E$4:$E$134,"410",$CN$4:$CN$134)</f>
        <v>48431131</v>
      </c>
      <c r="CO143" s="113">
        <f>SUMIF($E$4:$E$134,"410",$CO$4:$CO$134)</f>
        <v>0</v>
      </c>
      <c r="CP143" s="113">
        <f>SUMIF($E$4:$E$134,"410",$CP$4:$CP$134)</f>
        <v>69287137</v>
      </c>
      <c r="CQ143" s="113">
        <f>SUMIF($E$4:$E$134,"410",$CQ$4:$CQ$134)</f>
        <v>0</v>
      </c>
      <c r="CR143" s="113">
        <f>SUMIF($E$4:$E$134,"410",$CR$4:$CR$134)</f>
        <v>0</v>
      </c>
      <c r="CS143" s="119">
        <f>SUMIF($E$4:$E$134,"410",$CS$4:$CS$134)</f>
        <v>30730086</v>
      </c>
      <c r="CT143" s="21">
        <f t="shared" si="154"/>
        <v>0.95912402610925829</v>
      </c>
      <c r="CU143" s="24">
        <f t="shared" si="155"/>
        <v>5712636498</v>
      </c>
      <c r="CV143" s="116">
        <f>SUMIF($E$4:$E$134,"410",$CV$4:$CV$134)</f>
        <v>0</v>
      </c>
      <c r="CW143" s="116">
        <f>SUMIF($E$4:$E$134,"410",$CW$4:$CW$134)</f>
        <v>0</v>
      </c>
      <c r="CX143" s="116">
        <f>SUMIF($E$4:$E$134,"410",$CX$4:$CX$134)</f>
        <v>0</v>
      </c>
      <c r="CY143" s="116">
        <f>SUMIF($E$4:$E$134,"410",$CY$4:$CY$134)</f>
        <v>0</v>
      </c>
      <c r="CZ143" s="116">
        <f>SUMIF($E$4:$E$134,"410",$CZ$4:$CZ$134)</f>
        <v>0</v>
      </c>
      <c r="DA143" s="116">
        <f>SUMIF($E$4:$E$134,"410",$DA$4:$DA$134)</f>
        <v>0</v>
      </c>
      <c r="DB143" s="116">
        <f>SUMIF($E$4:$E$134,"410",$DB$4:$DB$134)</f>
        <v>1064867460</v>
      </c>
      <c r="DC143" s="116">
        <f>SUMIF($E$4:$E$134,"410",$DC$4:$DC$134)</f>
        <v>0</v>
      </c>
      <c r="DD143" s="116">
        <f>SUMIF($E$4:$E$134,"410",$DD$4:$DD$134)</f>
        <v>0</v>
      </c>
      <c r="DE143" s="120">
        <f>SUMIF($E$4:$E$134,"410",$DE$4:$DE$134)</f>
        <v>40000000</v>
      </c>
      <c r="DF143" s="120">
        <f>SUMIF($E$4:$E$134,"410",$DF$4:$DF$134)</f>
        <v>480000000</v>
      </c>
      <c r="DG143" s="120">
        <f>SUMIF($E$4:$E$134,"410",$DG$4:$DG$134)</f>
        <v>30000000</v>
      </c>
      <c r="DH143" s="120">
        <f>SUMIF($E$4:$E$134,"410",$DH$4:$DH$134)</f>
        <v>50000000</v>
      </c>
      <c r="DI143" s="120">
        <f>SUMIF($E$4:$E$134,"410",$DI$4:$DI$134)</f>
        <v>5000000</v>
      </c>
      <c r="DJ143" s="120">
        <f>SUMIF($E$4:$E$134,"410",$DJ$4:$DJ$134)</f>
        <v>2971968000</v>
      </c>
      <c r="DK143" s="120">
        <f>SUMIF($E$4:$E$134,"410",$DK$4:$DK$134)</f>
        <v>41568869</v>
      </c>
      <c r="DL143" s="120">
        <f>SUMIF($E$4:$E$134,"410",$DL$4:$DL$134)</f>
        <v>0</v>
      </c>
      <c r="DM143" s="120">
        <f>SUMIF($E$4:$E$134,"410",$DM$4:$DM$134)</f>
        <v>617818152</v>
      </c>
      <c r="DN143" s="120">
        <f>SUMIF($E$4:$E$134,"410",$DN$4:$DN$134)</f>
        <v>0</v>
      </c>
      <c r="DO143" s="120">
        <f>SUMIF($E$4:$E$134,"410",$DO$4:$DO$134)</f>
        <v>91899873</v>
      </c>
      <c r="DP143" s="120">
        <f>SUMIF($E$4:$E$134,"410",$DP$4:$DP$134)</f>
        <v>319514144</v>
      </c>
      <c r="DR143" s="25">
        <f t="shared" si="156"/>
        <v>5956097796</v>
      </c>
      <c r="DS143" s="25">
        <f t="shared" si="157"/>
        <v>5956097796</v>
      </c>
      <c r="DT143" s="25">
        <f t="shared" si="158"/>
        <v>5956097796</v>
      </c>
      <c r="DV143" s="32"/>
    </row>
    <row r="144" spans="1:126" ht="14.25" customHeight="1" x14ac:dyDescent="0.3">
      <c r="C144" s="123"/>
      <c r="D144" s="124" t="s">
        <v>385</v>
      </c>
      <c r="E144" s="104">
        <v>510</v>
      </c>
      <c r="F144" s="112"/>
      <c r="G144" s="113">
        <f>SUMIF($E$4:$E$134,"510",$G$4:$G$134)</f>
        <v>1691270473</v>
      </c>
      <c r="H144" s="114">
        <f>SUMIF($E$4:$E$134,"510",$H$4:$H$134)</f>
        <v>0</v>
      </c>
      <c r="I144" s="114">
        <f>SUMIF($E$4:$E$135,"510",$I$4:$I$135)</f>
        <v>1151070473</v>
      </c>
      <c r="J144" s="114">
        <f>SUMIF($E$4:$E$135,"510",$J$4:$J$135)</f>
        <v>0</v>
      </c>
      <c r="K144" s="113">
        <f>SUMIF($E$4:$E$134,"510",$K$4:$K$134)</f>
        <v>0</v>
      </c>
      <c r="L144" s="112">
        <f>SUMIF($E$4:$E$134,"510",$L$4:$L$134)</f>
        <v>0</v>
      </c>
      <c r="M144" s="112">
        <f>SUMIF($E$4:$E$134,"510",$M$4:$M$134)</f>
        <v>0</v>
      </c>
      <c r="N144" s="112">
        <f>SUMIF($E$4:$E$134,"510",$N$4:$N$134)</f>
        <v>0</v>
      </c>
      <c r="O144" s="112">
        <f>SUMIF($E$4:$E$134,"510",$O$4:$O$134)</f>
        <v>0</v>
      </c>
      <c r="P144" s="112">
        <f>SUMIF($E$4:$E$134,"510",$P$4:$P$134)</f>
        <v>0</v>
      </c>
      <c r="Q144" s="112">
        <f>SUMIF($E$4:$E$134,"510",$Q$4:$Q$134)</f>
        <v>0</v>
      </c>
      <c r="R144" s="112">
        <f>SUMIF($E$4:$E$134,"510",$R$4:$R$134)</f>
        <v>0</v>
      </c>
      <c r="S144" s="112">
        <f>SUMIF($E$4:$E$134,"510",$S$4:$S$134)</f>
        <v>0</v>
      </c>
      <c r="T144" s="112">
        <f>SUMIF($E$4:$E$134,"510",$T$4:$T$134)</f>
        <v>0</v>
      </c>
      <c r="U144" s="112">
        <f>SUMIF($E$4:$E$134,"510",$U$4:$U$134)</f>
        <v>0</v>
      </c>
      <c r="V144" s="112">
        <f>SUMIF($E$4:$E$134,"510",$V$4:$V$134)</f>
        <v>0</v>
      </c>
      <c r="W144" s="112">
        <f>SUMIF($E$4:$E$134,"510",$W$4:$W$134)</f>
        <v>236000000</v>
      </c>
      <c r="X144" s="112">
        <f>SUMIF($E$4:$E$134,"510",$X$4:$X$134)</f>
        <v>0</v>
      </c>
      <c r="Y144" s="112">
        <f>SUMIF($E$4:$E$134,"510",$Y$4:$Y$134)</f>
        <v>0</v>
      </c>
      <c r="Z144" s="112">
        <f>SUMIF($E$4:$E$134,"510",$Z$4:$Z$134)</f>
        <v>0</v>
      </c>
      <c r="AA144" s="112"/>
      <c r="AB144" s="112">
        <f>SUMIF($E$4:$E$134,"510",$AB$4:$AB$134)</f>
        <v>304200000</v>
      </c>
      <c r="AC144" s="115">
        <f t="shared" si="149"/>
        <v>0.54767929895740575</v>
      </c>
      <c r="AD144" s="113">
        <f>SUMIF($E$4:$E$134,"510",$AD$4:$AD$134)</f>
        <v>926273827</v>
      </c>
      <c r="AE144" s="113">
        <f>SUMIF($E$4:$E$134,"510",$AE$4:$AE$134)</f>
        <v>0</v>
      </c>
      <c r="AF144" s="113">
        <f>SUMIF($E$4:$E$134,"510",$AF$4:$AF$134)</f>
        <v>796980483</v>
      </c>
      <c r="AG144" s="113">
        <f>SUMIF($E$4:$E$134,"510",$AG$4:$AG$134)</f>
        <v>0</v>
      </c>
      <c r="AH144" s="113">
        <f>SUMIF($E$4:$E$134,"510",$AH$4:$AH$134)</f>
        <v>0</v>
      </c>
      <c r="AI144" s="113">
        <f>SUMIF($E$4:$E$134,"510",$AI$4:$AI$134)</f>
        <v>0</v>
      </c>
      <c r="AJ144" s="113">
        <f>SUMIF($E$4:$E$134,"510",$AJ$4:$AJ$134)</f>
        <v>0</v>
      </c>
      <c r="AK144" s="113">
        <f>SUMIF($E$4:$E$134,"510",$AK$4:$AK$134)</f>
        <v>0</v>
      </c>
      <c r="AL144" s="113">
        <f>SUMIF($E$4:$E$134,"510",$AL$4:$AL$134)</f>
        <v>0</v>
      </c>
      <c r="AM144" s="113">
        <f>SUMIF($E$4:$E$134,"510",$AM$4:$AM$134)</f>
        <v>0</v>
      </c>
      <c r="AN144" s="113">
        <f>SUMIF($E$4:$E$134,"510",$AN$4:$AN$134)</f>
        <v>0</v>
      </c>
      <c r="AO144" s="113">
        <f>SUMIF($E$4:$E$134,"510",$AO$4:$AO$134)</f>
        <v>0</v>
      </c>
      <c r="AP144" s="113">
        <f>SUMIF($E$4:$E$134,"510",$AP$4:$AP$134)</f>
        <v>0</v>
      </c>
      <c r="AQ144" s="113">
        <f>SUMIF($E$4:$E$134,"510",$AQ$4:$AQ$134)</f>
        <v>0</v>
      </c>
      <c r="AR144" s="113">
        <f>SUMIF($E$4:$E$134,"510",$AR$4:$AR$134)</f>
        <v>0</v>
      </c>
      <c r="AS144" s="113">
        <f>SUMIF($E$4:$E$134,"510",$AS$4:$AS$134)</f>
        <v>0</v>
      </c>
      <c r="AT144" s="113">
        <f>SUMIF($E$4:$E$134,"510",$AT$4:$AT$134)</f>
        <v>44293344</v>
      </c>
      <c r="AU144" s="113">
        <f>SUMIF($E$4:$E$134,"510",$AU$4:$AU$134)</f>
        <v>0</v>
      </c>
      <c r="AV144" s="113">
        <f>SUMIF($E$4:$E$134,"510",$AV$4:$AV$134)</f>
        <v>0</v>
      </c>
      <c r="AW144" s="113">
        <f>SUMIF($E$4:$E$134,"510",$AW$4:$AW$134)</f>
        <v>0</v>
      </c>
      <c r="AX144" s="113">
        <f>SUMIF($E$4:$E$134," 510",$AX$4:$AX$134)</f>
        <v>0</v>
      </c>
      <c r="AY144" s="113">
        <f>SUMIF($E$4:$E$134,"510",$AY$4:$AY$134)</f>
        <v>85000000</v>
      </c>
      <c r="AZ144" s="98">
        <f t="shared" si="150"/>
        <v>0.45232070104259425</v>
      </c>
      <c r="BA144" s="24">
        <f t="shared" si="151"/>
        <v>764996646</v>
      </c>
      <c r="BB144" s="116">
        <f>SUMIF($E$4:$E$134,"510",$BB$4:$BB$134)</f>
        <v>0</v>
      </c>
      <c r="BC144" s="116">
        <f>SUMIF($E$4:$E$134,"510",$BC$4:$BC$134)</f>
        <v>354089990</v>
      </c>
      <c r="BD144" s="116">
        <f>SUMIF($E$4:$E$134,"510",$BD$4:$BD$134)</f>
        <v>0</v>
      </c>
      <c r="BE144" s="116">
        <f>SUMIF($E$4:$E$134,"510",$BE$4:$BE$134)</f>
        <v>0</v>
      </c>
      <c r="BF144" s="116">
        <f>SUMIF($E$4:$E$134,"510",$BF$4:$BF$134)</f>
        <v>0</v>
      </c>
      <c r="BG144" s="116">
        <f>SUMIF($E$4:$E$134,"510",$BG$4:$BG$134)</f>
        <v>0</v>
      </c>
      <c r="BH144" s="116">
        <f>SUMIF($E$4:$E$134,"510",$BH$4:$BH$134)</f>
        <v>0</v>
      </c>
      <c r="BI144" s="116">
        <f>SUMIF($E$4:$E$134,"510",$BI$4:$BI$134)</f>
        <v>0</v>
      </c>
      <c r="BJ144" s="116">
        <f>SUMIF($E$4:$E$134,"510",$BJ$4:$BJ$134)</f>
        <v>0</v>
      </c>
      <c r="BK144" s="116">
        <f>SUMIF($E$4:$E$134,"510",$BK$4:$BK$134)</f>
        <v>0</v>
      </c>
      <c r="BL144" s="116">
        <f>SUMIF($E$4:$E$134,"510",$BL$4:$BL$134)</f>
        <v>0</v>
      </c>
      <c r="BM144" s="116">
        <f>SUMIF($E$4:$E$134,"510",$BM$4:$BM$134)</f>
        <v>0</v>
      </c>
      <c r="BN144" s="116">
        <f>SUMIF($E$4:$E$134,"510",$BN$4:$BN$134)</f>
        <v>0</v>
      </c>
      <c r="BO144" s="116">
        <f>SUMIF($E$4:$E$134,"510",$BO$4:$BO$134)</f>
        <v>0</v>
      </c>
      <c r="BP144" s="116">
        <f>SUMIF($E$4:$E$134,"510",$BP$4:$BP$134)</f>
        <v>0</v>
      </c>
      <c r="BQ144" s="116">
        <f>SUMIF($E$4:$E$134,"510",$BQ$4:$BQ$134)</f>
        <v>191706656</v>
      </c>
      <c r="BR144" s="116">
        <f>SUMIF($E$4:$E$134,"510",$BR$4:$BR$134)</f>
        <v>0</v>
      </c>
      <c r="BS144" s="116">
        <f>SUMIF($E$4:$E$134,"510",$BS$4:$BS$134)</f>
        <v>0</v>
      </c>
      <c r="BT144" s="116">
        <f>SUMIF($E$4:$E$134,"510",$BT$4:$BT$134)</f>
        <v>0</v>
      </c>
      <c r="BU144" s="116">
        <f>SUMIF($E$4:$E$134,"510",$BU$4:$BU$134)</f>
        <v>0</v>
      </c>
      <c r="BV144" s="117">
        <f>SUMIF($E$4:$E$134,"510",$BV$4:$BV$134)</f>
        <v>219200000</v>
      </c>
      <c r="BW144" s="118">
        <f t="shared" si="152"/>
        <v>0.22269199102845094</v>
      </c>
      <c r="BX144" s="24">
        <f t="shared" si="153"/>
        <v>376632389</v>
      </c>
      <c r="BY144" s="113">
        <f>SUMIF($E$4:$E$134,"510",$BY$4:$BY$134)</f>
        <v>0</v>
      </c>
      <c r="BZ144" s="113">
        <f>SUMIF($E$4:$E$134,"510",$BZ$4:$BZ$134)</f>
        <v>343502389</v>
      </c>
      <c r="CA144" s="113">
        <f>SUMIF($E$4:$E$134,"510",$CA$4:$CA$134)</f>
        <v>0</v>
      </c>
      <c r="CB144" s="113">
        <f>SUMIF($E$4:$E$134,"510",$CB$4:$CB$134)</f>
        <v>0</v>
      </c>
      <c r="CC144" s="113">
        <f>SUMIF($E$4:$E$134,"510",$CC$4:$CC$134)</f>
        <v>0</v>
      </c>
      <c r="CD144" s="113">
        <f>SUMIF($E$4:$E$134,"510",$CD$4:$CD$134)</f>
        <v>0</v>
      </c>
      <c r="CE144" s="113">
        <f>SUMIF($E$4:$E$134,"510",$CE$4:$CE$134)</f>
        <v>0</v>
      </c>
      <c r="CF144" s="113">
        <f>SUMIF($E$4:$E$134,"510",$CF$4:$CF$134)</f>
        <v>0</v>
      </c>
      <c r="CG144" s="113">
        <f>SUMIF($E$4:$E$134,"510",$CG$4:$CG$134)</f>
        <v>0</v>
      </c>
      <c r="CH144" s="113">
        <f>SUMIF($E$4:$E$134,"510",$CH$4:$CH$134)</f>
        <v>0</v>
      </c>
      <c r="CI144" s="113">
        <f>SUMIF($E$4:$E$134,"510",$CI$4:$CI$134)</f>
        <v>0</v>
      </c>
      <c r="CJ144" s="113">
        <f>SUMIF($E$4:$E$134,"510",$CJ$4:$CJ$134)</f>
        <v>0</v>
      </c>
      <c r="CK144" s="113">
        <f>SUMIF($E$4:$E$134,"510",$CK$4:$CK$134)</f>
        <v>0</v>
      </c>
      <c r="CL144" s="113">
        <f>SUMIF($E$4:$E$134,"510",$CL$4:$CL$134)</f>
        <v>0</v>
      </c>
      <c r="CM144" s="113">
        <f>SUMIF($E$4:$E$134,"510",$CM$4:$CM$134)</f>
        <v>0</v>
      </c>
      <c r="CN144" s="113">
        <f>SUMIF($E$4:$E$134,"510",$CN$4:$CN$134)</f>
        <v>22000000</v>
      </c>
      <c r="CO144" s="113">
        <f>SUMIF($E$4:$E$134,"510",$CO$4:$CO$134)</f>
        <v>0</v>
      </c>
      <c r="CP144" s="113">
        <f>SUMIF($E$4:$E$134,"510",$CP$4:$CP$134)</f>
        <v>0</v>
      </c>
      <c r="CQ144" s="113">
        <f>SUMIF($E$4:$E$134,"510",$CQ$4:$CQ$134)</f>
        <v>0</v>
      </c>
      <c r="CR144" s="113">
        <f>SUMIF($E$4:$E$134,"510",$CR$4:$CR$134)</f>
        <v>0</v>
      </c>
      <c r="CS144" s="119">
        <f>SUMIF($E$4:$E$134,"510",$CS$4:$CS$134)</f>
        <v>11130000</v>
      </c>
      <c r="CT144" s="21">
        <f t="shared" si="154"/>
        <v>0.77730800897154906</v>
      </c>
      <c r="CU144" s="24">
        <f t="shared" si="155"/>
        <v>1314638084</v>
      </c>
      <c r="CV144" s="116">
        <f>SUMIF($E$4:$E$134,"510",$CV$4:$CV$134)</f>
        <v>0</v>
      </c>
      <c r="CW144" s="116">
        <f>SUMIF($E$4:$E$134,"510",$CW$4:$CW$134)</f>
        <v>807568084</v>
      </c>
      <c r="CX144" s="116">
        <f>SUMIF($E$4:$E$134,"510",$CX$4:$CX$134)</f>
        <v>0</v>
      </c>
      <c r="CY144" s="116">
        <f>SUMIF($E$4:$E$134,"510",$CY$4:$CY$134)</f>
        <v>0</v>
      </c>
      <c r="CZ144" s="116">
        <f>SUMIF($E$4:$E$134,"510",$CZ$4:$CZ$134)</f>
        <v>0</v>
      </c>
      <c r="DA144" s="116">
        <f>SUMIF($E$4:$E$134,"510",$DA$4:$DA$134)</f>
        <v>0</v>
      </c>
      <c r="DB144" s="116">
        <f>SUMIF($E$4:$E$134,"510",$DB$4:$DB$134)</f>
        <v>0</v>
      </c>
      <c r="DC144" s="116">
        <f>SUMIF($E$4:$E$134,"510",$DC$4:$DC$134)</f>
        <v>0</v>
      </c>
      <c r="DD144" s="116">
        <f>SUMIF($E$4:$E$134,"510",$DD$4:$DD$134)</f>
        <v>0</v>
      </c>
      <c r="DE144" s="120">
        <f>SUMIF($E$4:$E$134,"510",$DE$4:$DE$134)</f>
        <v>0</v>
      </c>
      <c r="DF144" s="120">
        <f>SUMIF($E$4:$E$134,"510",$DF$4:$DF$134)</f>
        <v>0</v>
      </c>
      <c r="DG144" s="120">
        <f>SUMIF($E$4:$E$134,"510",$DG$4:$DG$134)</f>
        <v>0</v>
      </c>
      <c r="DH144" s="120">
        <f>SUMIF($E$4:$E$134,"510",$DH$4:$DH$134)</f>
        <v>0</v>
      </c>
      <c r="DI144" s="120">
        <f>SUMIF($E$4:$E$134,"510",$DI$4:$DI$134)</f>
        <v>0</v>
      </c>
      <c r="DJ144" s="120">
        <f>SUMIF($E$4:$E$134,"510",$DJ$4:$DJ$134)</f>
        <v>0</v>
      </c>
      <c r="DK144" s="120">
        <f>SUMIF($E$4:$E$134,"510",$DK$4:$DK$134)</f>
        <v>214000000</v>
      </c>
      <c r="DL144" s="120">
        <f>SUMIF($E$4:$E$134,"510",$DL$4:$DL$134)</f>
        <v>0</v>
      </c>
      <c r="DM144" s="120">
        <f>SUMIF($E$4:$E$134,"510",$DM$4:$DM$134)</f>
        <v>0</v>
      </c>
      <c r="DN144" s="120">
        <f>SUMIF($E$4:$E$134,"510",$DN$4:$DN$134)</f>
        <v>0</v>
      </c>
      <c r="DO144" s="120">
        <f>SUMIF($E$4:$E$134,"510",$DO$4:$DO$134)</f>
        <v>0</v>
      </c>
      <c r="DP144" s="120">
        <f>SUMIF($E$4:$E$134,"510",$DP$4:$DP$134)</f>
        <v>293070000</v>
      </c>
      <c r="DR144" s="25">
        <f t="shared" si="156"/>
        <v>1691270473</v>
      </c>
      <c r="DS144" s="25">
        <f t="shared" si="157"/>
        <v>1691270473</v>
      </c>
      <c r="DT144" s="25">
        <f t="shared" si="158"/>
        <v>1691270473</v>
      </c>
    </row>
    <row r="145" spans="3:124" x14ac:dyDescent="0.3">
      <c r="C145" s="123"/>
      <c r="D145" s="111" t="s">
        <v>386</v>
      </c>
      <c r="E145" s="104">
        <v>520</v>
      </c>
      <c r="F145" s="112"/>
      <c r="G145" s="113">
        <f>SUMIF($E$4:$E$134,"520",$G$4:$G$134)</f>
        <v>3766205842</v>
      </c>
      <c r="H145" s="114">
        <f>SUMIF($E$4:$E$134,"520",$H$4:$H$134)</f>
        <v>0</v>
      </c>
      <c r="I145" s="114">
        <f>SUMIF($E$4:$E$134,"520",$I$4:$I$134)</f>
        <v>835000000</v>
      </c>
      <c r="J145" s="114">
        <f>SUMIF($E$4:$E$135,"520",$J$4:$J$135)</f>
        <v>0</v>
      </c>
      <c r="K145" s="113">
        <f>SUMIF($E$4:$E$134,"520",$K$4:$K$134)</f>
        <v>0</v>
      </c>
      <c r="L145" s="112">
        <f>SUMIF($E$4:$E$134,"520",$L$4:$L$134)</f>
        <v>0</v>
      </c>
      <c r="M145" s="112">
        <f>SUMIF($E$4:$E$134,"520",$M$4:$M$134)</f>
        <v>0</v>
      </c>
      <c r="N145" s="112">
        <f>SUMIF($E$4:$E$134,"520",$N$4:$N$134)</f>
        <v>0</v>
      </c>
      <c r="O145" s="112">
        <f>SUMIF($E$4:$E$134,"520",$O$4:$O$134)</f>
        <v>0</v>
      </c>
      <c r="P145" s="112">
        <f>SUMIF($E$4:$E$134,"520",$P$4:$P$134)</f>
        <v>0</v>
      </c>
      <c r="Q145" s="112">
        <f>SUMIF($E$4:$E$134,"520",$Q$4:$Q$134)</f>
        <v>0</v>
      </c>
      <c r="R145" s="112">
        <f>SUMIF($E$4:$E$134,"520",$R$4:$R$134)</f>
        <v>0</v>
      </c>
      <c r="S145" s="112">
        <f>SUMIF($E$4:$E$134,"520",$S$4:$S$134)</f>
        <v>0</v>
      </c>
      <c r="T145" s="112">
        <f>SUMIF($E$4:$E$134,"520",$T$4:$T$134)</f>
        <v>0</v>
      </c>
      <c r="U145" s="112">
        <f>SUMIF($E$4:$E$134,"520",$U$4:$U$134)</f>
        <v>0</v>
      </c>
      <c r="V145" s="112">
        <f>SUMIF($E$4:$E$134,"520",$V$4:$V$134)</f>
        <v>2000000000</v>
      </c>
      <c r="W145" s="112">
        <f>SUMIF($E$4:$E$134,"520",$W$4:$W$134)</f>
        <v>312000000</v>
      </c>
      <c r="X145" s="112">
        <f>SUMIF($E$4:$E$134,"520",$X$4:$X$134)</f>
        <v>0</v>
      </c>
      <c r="Y145" s="112">
        <f>SUMIF($E$4:$E$134,"520",$Y$4:$Y$134)</f>
        <v>0</v>
      </c>
      <c r="Z145" s="112">
        <f>SUMIF($E$4:$E$126,"520",$Z$4:$Z$126)</f>
        <v>0</v>
      </c>
      <c r="AA145" s="112"/>
      <c r="AB145" s="112">
        <f>SUMIF($E$4:$E$134,"520",$AB$4:$AB$134)</f>
        <v>619205842</v>
      </c>
      <c r="AC145" s="115">
        <f t="shared" si="149"/>
        <v>0.22748519728943695</v>
      </c>
      <c r="AD145" s="113">
        <f>SUMIF($E$4:$E$134,"520",$AD$4:$AD$134)</f>
        <v>856756079</v>
      </c>
      <c r="AE145" s="113">
        <f>SUMIF($E$4:$E$134,"520",$AE$4:$AE$134)</f>
        <v>0</v>
      </c>
      <c r="AF145" s="113">
        <f>SUMIF($E$4:$E$134,"520",$AF$4:$AF$134)</f>
        <v>343430585</v>
      </c>
      <c r="AG145" s="113">
        <f>SUMIF($E$4:$E$134,"520",$AG$4:$AG$134)</f>
        <v>0</v>
      </c>
      <c r="AH145" s="113">
        <f>SUMIF($E$4:$E$134,"520",$AH$4:$AH$134)</f>
        <v>0</v>
      </c>
      <c r="AI145" s="113">
        <f>SUMIF($E$4:$E$134,"520",$AI$4:$AI$134)</f>
        <v>0</v>
      </c>
      <c r="AJ145" s="113">
        <f>SUMIF($E$4:$E$134,"520",$AJ$4:$AJ$134)</f>
        <v>0</v>
      </c>
      <c r="AK145" s="113">
        <f>SUMIF($E$4:$E$134,"520",$AK$4:$AK$134)</f>
        <v>0</v>
      </c>
      <c r="AL145" s="113">
        <f>SUMIF($E$4:$E$134,"520",$AL$4:$AL$134)</f>
        <v>0</v>
      </c>
      <c r="AM145" s="113">
        <f>SUMIF($E$4:$E$134,"520",$AM$4:$AM$134)</f>
        <v>0</v>
      </c>
      <c r="AN145" s="113">
        <f>SUMIF($E$4:$E$134,"520",$AN$4:$AN$134)</f>
        <v>0</v>
      </c>
      <c r="AO145" s="113">
        <f>SUMIF($E$4:$E$134,"520",$AO$4:$AO$134)</f>
        <v>0</v>
      </c>
      <c r="AP145" s="113">
        <f>SUMIF($E$4:$E$134,"520",$AP$4:$AP$134)</f>
        <v>0</v>
      </c>
      <c r="AQ145" s="113">
        <f>SUMIF($E$4:$E$134,"520",$AQ$4:$AQ$134)</f>
        <v>0</v>
      </c>
      <c r="AR145" s="113">
        <f>SUMIF($E$4:$E$134,"520",$AR$4:$AR$134)</f>
        <v>0</v>
      </c>
      <c r="AS145" s="113">
        <f>SUMIF($E$4:$E$134,"520",$AS$4:$AS$134)</f>
        <v>5160100</v>
      </c>
      <c r="AT145" s="113">
        <f>SUMIF($E$4:$E$134,"520",$AT$4:$AT$134)</f>
        <v>70965394</v>
      </c>
      <c r="AU145" s="113">
        <f>SUMIF($E$4:$E$134,"520",$AU$4:$AU$134)</f>
        <v>0</v>
      </c>
      <c r="AV145" s="113">
        <f>SUMIF($E$4:$E$134,"520",$AV$4:$AV$134)</f>
        <v>0</v>
      </c>
      <c r="AW145" s="113">
        <f>SUMIF($E$4:$E$134,"520",$AW$4:$AW$134)</f>
        <v>0</v>
      </c>
      <c r="AX145" s="113">
        <f>SUMIF($E$4:$E$134,"520",$AX$4:$AX$134)</f>
        <v>0</v>
      </c>
      <c r="AY145" s="113">
        <f>SUMIF($E$4:$E$134,"520",$AY$4:$AY$134)</f>
        <v>437200000</v>
      </c>
      <c r="AZ145" s="98">
        <f t="shared" si="150"/>
        <v>0.77251480271056305</v>
      </c>
      <c r="BA145" s="24">
        <f t="shared" si="151"/>
        <v>2909449763</v>
      </c>
      <c r="BB145" s="116">
        <f>SUMIF($E$4:$E$134,"520",$BB$4:$BB$134)</f>
        <v>0</v>
      </c>
      <c r="BC145" s="116">
        <f>SUMIF($E$4:$E$134,"520",$BC$4:$BC$134)</f>
        <v>491569415</v>
      </c>
      <c r="BD145" s="116">
        <f>SUMIF($E$4:$E$134,"520",$BD$4:$BD$134)</f>
        <v>0</v>
      </c>
      <c r="BE145" s="116">
        <f>SUMIF($E$4:$E$134,"520",$BE$4:$BE$134)</f>
        <v>0</v>
      </c>
      <c r="BF145" s="116">
        <f>SUMIF($E$4:$E$134,"520",$BF$4:$BF$134)</f>
        <v>0</v>
      </c>
      <c r="BG145" s="116">
        <f>SUMIF($E$4:$E$134,"520",$BG$4:$BG$134)</f>
        <v>0</v>
      </c>
      <c r="BH145" s="116">
        <f>SUMIF($E$4:$E$134,"520",$BH$4:$BH$134)</f>
        <v>0</v>
      </c>
      <c r="BI145" s="116">
        <f>SUMIF($E$4:$E$134,"520",$BI$4:$BI$134)</f>
        <v>0</v>
      </c>
      <c r="BJ145" s="116">
        <f>SUMIF($E$4:$E$134,"520",$BJ$4:$BJ$134)</f>
        <v>0</v>
      </c>
      <c r="BK145" s="116">
        <f>SUMIF($E$4:$E$134,"520",$BK$4:$BK$134)</f>
        <v>0</v>
      </c>
      <c r="BL145" s="116">
        <f>SUMIF($E$4:$E$134,"520",$BL$4:$BL$134)</f>
        <v>0</v>
      </c>
      <c r="BM145" s="116">
        <f>SUMIF($E$4:$E$134,"520",$BM$4:$BM$134)</f>
        <v>0</v>
      </c>
      <c r="BN145" s="116">
        <f>SUMIF($E$4:$E$134,"520",$BN$4:$BN$134)</f>
        <v>0</v>
      </c>
      <c r="BO145" s="116">
        <f>SUMIF($E$4:$E$134,"520",$BO$4:$BO$134)</f>
        <v>0</v>
      </c>
      <c r="BP145" s="116">
        <f>SUMIF($E$4:$E$134,"520",$BP$4:$BP$134)</f>
        <v>1994839900</v>
      </c>
      <c r="BQ145" s="116">
        <f>SUMIF($E$4:$E$134,"520",$BQ$4:$BQ$134)</f>
        <v>241034606</v>
      </c>
      <c r="BR145" s="116">
        <f>SUMIF($E$4:$E$134,"520",$BR$4:$BR$134)</f>
        <v>0</v>
      </c>
      <c r="BS145" s="116">
        <f>SUMIF($E$4:$E$134,"520",$BS$4:$BS$134)</f>
        <v>0</v>
      </c>
      <c r="BT145" s="116">
        <f>SUMIF($E$4:$E$134,"520",$BT$4:$BT$134)</f>
        <v>0</v>
      </c>
      <c r="BU145" s="116">
        <f>SUMIF($E$4:$E$134,"520",$BU$4:$BU$134)</f>
        <v>0</v>
      </c>
      <c r="BV145" s="117">
        <f>SUMIF($E$4:$E$134,"520",$BV$4:$BV$134)</f>
        <v>182005842</v>
      </c>
      <c r="BW145" s="118">
        <f t="shared" si="152"/>
        <v>0.15319702326562321</v>
      </c>
      <c r="BX145" s="24">
        <f t="shared" si="153"/>
        <v>576971524</v>
      </c>
      <c r="BY145" s="113">
        <f>SUMIF($E$4:$E$134,"520",$BY$4:$BY$134)</f>
        <v>0</v>
      </c>
      <c r="BZ145" s="113">
        <f>SUMIF($E$4:$E$134,"520",$BZ$4:$BZ$134)</f>
        <v>327951560</v>
      </c>
      <c r="CA145" s="113">
        <f>SUMIF($E$4:$E$134,"520",$CA$4:$CA$134)</f>
        <v>0</v>
      </c>
      <c r="CB145" s="113">
        <f>SUMIF($E$4:$E$134,"520",$CB$4:$CB$134)</f>
        <v>0</v>
      </c>
      <c r="CC145" s="113">
        <f>SUMIF($E$4:$E$134,"520",$CC$4:$CC$134)</f>
        <v>0</v>
      </c>
      <c r="CD145" s="113">
        <f>SUMIF($E$4:$E$134,"520",$CD$4:$CD$134)</f>
        <v>0</v>
      </c>
      <c r="CE145" s="113">
        <f>SUMIF($E$4:$E$134,"520",$CE$4:$CE$134)</f>
        <v>0</v>
      </c>
      <c r="CF145" s="113">
        <f>SUMIF($E$4:$E$134,"520",$CF$4:$CF$134)</f>
        <v>0</v>
      </c>
      <c r="CG145" s="113">
        <f>SUMIF($E$4:$E$134,"520",$CG$4:$CG$134)</f>
        <v>0</v>
      </c>
      <c r="CH145" s="113">
        <f>SUMIF($E$4:$E$134,"520",$CH$4:$CH$134)</f>
        <v>0</v>
      </c>
      <c r="CI145" s="113">
        <f>SUMIF($E$4:$E$134,"520",$CI$4:$CI$134)</f>
        <v>0</v>
      </c>
      <c r="CJ145" s="113">
        <f>SUMIF($E$4:$E$134,"520",$CJ$4:$CJ$134)</f>
        <v>0</v>
      </c>
      <c r="CK145" s="113">
        <f>SUMIF($E$4:$E$134,"520",$CK$4:$CK$134)</f>
        <v>0</v>
      </c>
      <c r="CL145" s="113">
        <f>SUMIF($E$4:$E$134,"520",$CL$4:$CL$134)</f>
        <v>0</v>
      </c>
      <c r="CM145" s="113">
        <f>SUMIF($E$4:$E$134,"520",$CM$4:$CM$134)</f>
        <v>0</v>
      </c>
      <c r="CN145" s="113">
        <f>SUMIF($E$4:$E$134,"520",$CN$4:$CN$134)</f>
        <v>37740063</v>
      </c>
      <c r="CO145" s="113">
        <f>SUMIF($E$4:$E$134,"520",$CO$4:$CO$134)</f>
        <v>0</v>
      </c>
      <c r="CP145" s="113">
        <f>SUMIF($E$4:$E$134,"520",$CP$4:$CP$134)</f>
        <v>0</v>
      </c>
      <c r="CQ145" s="113">
        <f>SUMIF($E$4:$E$134,"520",$CQ$4:$CQ$134)</f>
        <v>0</v>
      </c>
      <c r="CR145" s="113">
        <f>SUMIF($E$4:$E$134,"520",$CR$4:$CR$134)</f>
        <v>0</v>
      </c>
      <c r="CS145" s="119">
        <f>SUMIF($E$4:$E$134,"520",$CS$4:$CS$134)</f>
        <v>211279901</v>
      </c>
      <c r="CT145" s="21">
        <f t="shared" si="154"/>
        <v>0.84680297673437677</v>
      </c>
      <c r="CU145" s="24">
        <f t="shared" si="155"/>
        <v>3189234318</v>
      </c>
      <c r="CV145" s="116">
        <f>SUMIF($E$4:$E$134,"520",$CV$4:$CV$134)</f>
        <v>0</v>
      </c>
      <c r="CW145" s="116">
        <f>SUMIF($E$4:$E$134,"520",$CW$4:$CW$134)</f>
        <v>507048440</v>
      </c>
      <c r="CX145" s="116">
        <f>SUMIF($E$4:$E$134,"520",$CX$4:$CX$134)</f>
        <v>0</v>
      </c>
      <c r="CY145" s="116">
        <f>SUMIF($E$4:$E$134,"520",$CY$4:$CY$134)</f>
        <v>0</v>
      </c>
      <c r="CZ145" s="116">
        <f>SUMIF($E$4:$E$134,"520",$CZ$4:$CZ$134)</f>
        <v>0</v>
      </c>
      <c r="DA145" s="116">
        <f>SUMIF($E$4:$E$134,"520",$DA$4:$DA$134)</f>
        <v>0</v>
      </c>
      <c r="DB145" s="116">
        <f>SUMIF($E$4:$E$134,"520",$DB$4:$DB$134)</f>
        <v>0</v>
      </c>
      <c r="DC145" s="116">
        <f>SUMIF($E$4:$E$134,"520",$DC$4:$DC$134)</f>
        <v>0</v>
      </c>
      <c r="DD145" s="116">
        <f>SUMIF($E$4:$E$134,"520",$DD$4:$DD$134)</f>
        <v>0</v>
      </c>
      <c r="DE145" s="120">
        <f>SUMIF($E$4:$E$134,"520",$DE$4:$DE$134)</f>
        <v>0</v>
      </c>
      <c r="DF145" s="120">
        <f>SUMIF($E$4:$E$134,"520",$DF$4:$DF$134)</f>
        <v>0</v>
      </c>
      <c r="DG145" s="120">
        <f>SUMIF($E$4:$E$134,"520",$DG$4:$DG$134)</f>
        <v>0</v>
      </c>
      <c r="DH145" s="120">
        <f>SUMIF($E$4:$E$134,"520",$DH$4:$DH$134)</f>
        <v>0</v>
      </c>
      <c r="DI145" s="120">
        <f>SUMIF($E$4:$E$134,"520",$DI$4:$DI$134)</f>
        <v>0</v>
      </c>
      <c r="DJ145" s="120">
        <f>SUMIF($E$4:$E$134,"520",$DJ$4:$DJ$134)</f>
        <v>2000000000</v>
      </c>
      <c r="DK145" s="120">
        <f>SUMIF($E$4:$E$134,"520",$DK$4:$DK$134)</f>
        <v>274259937</v>
      </c>
      <c r="DL145" s="120">
        <f>SUMIF($E$4:$E$134,"520",$DL$4:$DL$134)</f>
        <v>0</v>
      </c>
      <c r="DM145" s="120">
        <f>SUMIF($E$4:$E$134,"520",$DM$4:$DM$134)</f>
        <v>0</v>
      </c>
      <c r="DN145" s="120">
        <f>SUMIF($E$4:$E$134,"520",$DN$4:$DN$134)</f>
        <v>0</v>
      </c>
      <c r="DO145" s="120">
        <f>SUMIF($E$4:$E$134,"520",$DO$4:$DO$134)</f>
        <v>0</v>
      </c>
      <c r="DP145" s="120">
        <f>SUMIF($E$4:$E$134,"520",$DP$4:$DP$134)</f>
        <v>407925941</v>
      </c>
      <c r="DR145" s="25">
        <f t="shared" si="156"/>
        <v>3766205842</v>
      </c>
      <c r="DS145" s="25">
        <f t="shared" si="157"/>
        <v>3766205842</v>
      </c>
      <c r="DT145" s="25">
        <f t="shared" si="158"/>
        <v>3766205842</v>
      </c>
    </row>
    <row r="146" spans="3:124" ht="15" thickBot="1" x14ac:dyDescent="0.35">
      <c r="C146" s="188" t="s">
        <v>387</v>
      </c>
      <c r="D146" s="189"/>
      <c r="E146" s="125"/>
      <c r="F146" s="126"/>
      <c r="G146" s="127">
        <f t="shared" ref="G146:AB146" si="159">SUM(G139:G145)</f>
        <v>31354859125</v>
      </c>
      <c r="H146" s="127">
        <f t="shared" si="159"/>
        <v>328968376</v>
      </c>
      <c r="I146" s="127">
        <f t="shared" si="159"/>
        <v>2969410598</v>
      </c>
      <c r="J146" s="127">
        <f t="shared" si="159"/>
        <v>0</v>
      </c>
      <c r="K146" s="127">
        <f t="shared" si="159"/>
        <v>12000000000</v>
      </c>
      <c r="L146" s="127">
        <f t="shared" si="159"/>
        <v>208000000</v>
      </c>
      <c r="M146" s="127">
        <f t="shared" si="159"/>
        <v>244096406</v>
      </c>
      <c r="N146" s="127">
        <f t="shared" si="159"/>
        <v>2671087800</v>
      </c>
      <c r="O146" s="127">
        <f t="shared" si="159"/>
        <v>450000000</v>
      </c>
      <c r="P146" s="127">
        <f t="shared" si="159"/>
        <v>450000000</v>
      </c>
      <c r="Q146" s="127">
        <f t="shared" si="159"/>
        <v>450000000</v>
      </c>
      <c r="R146" s="128">
        <f t="shared" si="159"/>
        <v>480000000</v>
      </c>
      <c r="S146" s="128">
        <f t="shared" si="159"/>
        <v>80000000</v>
      </c>
      <c r="T146" s="127">
        <f t="shared" si="159"/>
        <v>120000000</v>
      </c>
      <c r="U146" s="128">
        <f t="shared" si="159"/>
        <v>128000000</v>
      </c>
      <c r="V146" s="127">
        <f t="shared" si="159"/>
        <v>5000000000</v>
      </c>
      <c r="W146" s="127">
        <f t="shared" si="159"/>
        <v>1161806613</v>
      </c>
      <c r="X146" s="127">
        <f t="shared" si="159"/>
        <v>0</v>
      </c>
      <c r="Y146" s="127">
        <f t="shared" si="159"/>
        <v>687105289</v>
      </c>
      <c r="Z146" s="127">
        <f t="shared" si="159"/>
        <v>1770728185</v>
      </c>
      <c r="AA146" s="127">
        <f t="shared" si="159"/>
        <v>91899873</v>
      </c>
      <c r="AB146" s="127">
        <f t="shared" si="159"/>
        <v>2063755985</v>
      </c>
      <c r="AC146" s="129">
        <f t="shared" si="149"/>
        <v>0.19197836453363432</v>
      </c>
      <c r="AD146" s="130">
        <f t="shared" ref="AD146:AY146" si="160">SUM(AD139:AD145)</f>
        <v>6019454575</v>
      </c>
      <c r="AE146" s="130">
        <f t="shared" si="160"/>
        <v>328965376</v>
      </c>
      <c r="AF146" s="130">
        <f t="shared" si="160"/>
        <v>1658711193</v>
      </c>
      <c r="AG146" s="130">
        <f t="shared" si="160"/>
        <v>0</v>
      </c>
      <c r="AH146" s="130">
        <f t="shared" si="160"/>
        <v>0</v>
      </c>
      <c r="AI146" s="130">
        <f t="shared" si="160"/>
        <v>150000000</v>
      </c>
      <c r="AJ146" s="130">
        <f t="shared" si="160"/>
        <v>0</v>
      </c>
      <c r="AK146" s="130">
        <f t="shared" si="160"/>
        <v>360550119</v>
      </c>
      <c r="AL146" s="130">
        <f t="shared" si="160"/>
        <v>0</v>
      </c>
      <c r="AM146" s="130">
        <f t="shared" si="160"/>
        <v>0</v>
      </c>
      <c r="AN146" s="130">
        <f t="shared" si="160"/>
        <v>0</v>
      </c>
      <c r="AO146" s="130">
        <f t="shared" si="160"/>
        <v>0</v>
      </c>
      <c r="AP146" s="130">
        <f t="shared" si="160"/>
        <v>0</v>
      </c>
      <c r="AQ146" s="130">
        <f t="shared" si="160"/>
        <v>0</v>
      </c>
      <c r="AR146" s="130">
        <f t="shared" si="160"/>
        <v>0</v>
      </c>
      <c r="AS146" s="130">
        <f t="shared" si="160"/>
        <v>886380621</v>
      </c>
      <c r="AT146" s="130">
        <f t="shared" si="160"/>
        <v>269501946</v>
      </c>
      <c r="AU146" s="130">
        <f t="shared" si="160"/>
        <v>0</v>
      </c>
      <c r="AV146" s="130">
        <f t="shared" si="160"/>
        <v>114967657</v>
      </c>
      <c r="AW146" s="130">
        <f t="shared" si="160"/>
        <v>1426086525</v>
      </c>
      <c r="AX146" s="130">
        <f t="shared" si="160"/>
        <v>91899873</v>
      </c>
      <c r="AY146" s="130">
        <f t="shared" si="160"/>
        <v>732391265</v>
      </c>
      <c r="AZ146" s="131">
        <f t="shared" si="150"/>
        <v>0.80802163546636563</v>
      </c>
      <c r="BA146" s="130">
        <f t="shared" ref="BA146:BV146" si="161">SUM(BA139:BA145)</f>
        <v>25335404550</v>
      </c>
      <c r="BB146" s="130">
        <f t="shared" si="161"/>
        <v>3000</v>
      </c>
      <c r="BC146" s="130">
        <f t="shared" si="161"/>
        <v>1310699405</v>
      </c>
      <c r="BD146" s="130">
        <f t="shared" si="161"/>
        <v>0</v>
      </c>
      <c r="BE146" s="130">
        <f t="shared" si="161"/>
        <v>12000000000</v>
      </c>
      <c r="BF146" s="130">
        <f t="shared" si="161"/>
        <v>58000000</v>
      </c>
      <c r="BG146" s="130">
        <f t="shared" si="161"/>
        <v>244096406</v>
      </c>
      <c r="BH146" s="130">
        <f t="shared" si="161"/>
        <v>2310537681</v>
      </c>
      <c r="BI146" s="130">
        <f t="shared" si="161"/>
        <v>450000000</v>
      </c>
      <c r="BJ146" s="130">
        <f t="shared" si="161"/>
        <v>450000000</v>
      </c>
      <c r="BK146" s="130">
        <f t="shared" si="161"/>
        <v>450000000</v>
      </c>
      <c r="BL146" s="130">
        <f t="shared" si="161"/>
        <v>480000000</v>
      </c>
      <c r="BM146" s="130">
        <f t="shared" si="161"/>
        <v>80000000</v>
      </c>
      <c r="BN146" s="130">
        <f t="shared" si="161"/>
        <v>120000000</v>
      </c>
      <c r="BO146" s="130">
        <f t="shared" si="161"/>
        <v>128000000</v>
      </c>
      <c r="BP146" s="130">
        <f t="shared" si="161"/>
        <v>4113619379</v>
      </c>
      <c r="BQ146" s="130">
        <f t="shared" si="161"/>
        <v>892304667</v>
      </c>
      <c r="BR146" s="130">
        <f t="shared" si="161"/>
        <v>0</v>
      </c>
      <c r="BS146" s="130">
        <f t="shared" si="161"/>
        <v>572137632</v>
      </c>
      <c r="BT146" s="130">
        <f t="shared" si="161"/>
        <v>344641660</v>
      </c>
      <c r="BU146" s="130">
        <f t="shared" si="161"/>
        <v>0</v>
      </c>
      <c r="BV146" s="130">
        <f t="shared" si="161"/>
        <v>1331364720</v>
      </c>
      <c r="BW146" s="132">
        <f t="shared" si="152"/>
        <v>5.9466434423025016E-2</v>
      </c>
      <c r="BX146" s="133">
        <f t="shared" ref="BX146:CS146" si="162">SUM(BX139:BX145)</f>
        <v>1864561674</v>
      </c>
      <c r="BY146" s="133">
        <f t="shared" si="162"/>
        <v>0</v>
      </c>
      <c r="BZ146" s="133">
        <f t="shared" si="162"/>
        <v>1073720409</v>
      </c>
      <c r="CA146" s="133">
        <f t="shared" si="162"/>
        <v>0</v>
      </c>
      <c r="CB146" s="133">
        <f t="shared" si="162"/>
        <v>0</v>
      </c>
      <c r="CC146" s="133">
        <f t="shared" si="162"/>
        <v>125960004</v>
      </c>
      <c r="CD146" s="133">
        <f t="shared" si="162"/>
        <v>0</v>
      </c>
      <c r="CE146" s="133">
        <f t="shared" si="162"/>
        <v>66980944</v>
      </c>
      <c r="CF146" s="133">
        <f t="shared" si="162"/>
        <v>0</v>
      </c>
      <c r="CG146" s="133">
        <f t="shared" si="162"/>
        <v>0</v>
      </c>
      <c r="CH146" s="133">
        <f t="shared" si="162"/>
        <v>0</v>
      </c>
      <c r="CI146" s="133">
        <f t="shared" si="162"/>
        <v>0</v>
      </c>
      <c r="CJ146" s="133">
        <f t="shared" si="162"/>
        <v>0</v>
      </c>
      <c r="CK146" s="133">
        <f t="shared" si="162"/>
        <v>0</v>
      </c>
      <c r="CL146" s="133">
        <f t="shared" si="162"/>
        <v>0</v>
      </c>
      <c r="CM146" s="133">
        <f t="shared" si="162"/>
        <v>28032000</v>
      </c>
      <c r="CN146" s="133">
        <f t="shared" si="162"/>
        <v>170754527</v>
      </c>
      <c r="CO146" s="133">
        <f t="shared" si="162"/>
        <v>0</v>
      </c>
      <c r="CP146" s="133">
        <f t="shared" si="162"/>
        <v>69287137</v>
      </c>
      <c r="CQ146" s="133">
        <f t="shared" si="162"/>
        <v>65626666</v>
      </c>
      <c r="CR146" s="133">
        <f t="shared" si="162"/>
        <v>0</v>
      </c>
      <c r="CS146" s="133">
        <f t="shared" si="162"/>
        <v>264199987</v>
      </c>
      <c r="CT146" s="134">
        <f t="shared" si="154"/>
        <v>0.94053356557697498</v>
      </c>
      <c r="CU146" s="127">
        <f t="shared" ref="CU146:DP146" ca="1" si="163">SUM(CU139:CU145)</f>
        <v>29490297451</v>
      </c>
      <c r="CV146" s="127">
        <f t="shared" ca="1" si="163"/>
        <v>328968376</v>
      </c>
      <c r="CW146" s="127">
        <f t="shared" si="163"/>
        <v>1895690189</v>
      </c>
      <c r="CX146" s="127">
        <f t="shared" si="163"/>
        <v>0</v>
      </c>
      <c r="CY146" s="127">
        <f t="shared" si="163"/>
        <v>12000000000</v>
      </c>
      <c r="CZ146" s="127">
        <f t="shared" si="163"/>
        <v>82039996</v>
      </c>
      <c r="DA146" s="127">
        <f t="shared" si="163"/>
        <v>244096406</v>
      </c>
      <c r="DB146" s="127">
        <f t="shared" si="163"/>
        <v>2604106856</v>
      </c>
      <c r="DC146" s="127">
        <f t="shared" si="163"/>
        <v>450000000</v>
      </c>
      <c r="DD146" s="127">
        <f t="shared" si="163"/>
        <v>450000000</v>
      </c>
      <c r="DE146" s="127">
        <f t="shared" si="163"/>
        <v>450000000</v>
      </c>
      <c r="DF146" s="127">
        <f t="shared" si="163"/>
        <v>480000000</v>
      </c>
      <c r="DG146" s="127">
        <f t="shared" si="163"/>
        <v>80000000</v>
      </c>
      <c r="DH146" s="127">
        <f t="shared" si="163"/>
        <v>120000000</v>
      </c>
      <c r="DI146" s="127">
        <f t="shared" si="163"/>
        <v>128000000</v>
      </c>
      <c r="DJ146" s="127">
        <f t="shared" si="163"/>
        <v>4971968000</v>
      </c>
      <c r="DK146" s="127">
        <f t="shared" si="163"/>
        <v>991052086</v>
      </c>
      <c r="DL146" s="127">
        <f t="shared" si="163"/>
        <v>0</v>
      </c>
      <c r="DM146" s="127">
        <f t="shared" si="163"/>
        <v>617818152</v>
      </c>
      <c r="DN146" s="127">
        <f t="shared" si="163"/>
        <v>1705101519</v>
      </c>
      <c r="DO146" s="127">
        <f t="shared" si="163"/>
        <v>91899873</v>
      </c>
      <c r="DP146" s="127">
        <f t="shared" si="163"/>
        <v>1799555998</v>
      </c>
      <c r="DR146" s="25">
        <f t="shared" si="156"/>
        <v>31354859125</v>
      </c>
      <c r="DS146" s="25">
        <f t="shared" si="157"/>
        <v>31354859125</v>
      </c>
      <c r="DT146" s="25">
        <f ca="1">+BX146+CU146</f>
        <v>31354859125</v>
      </c>
    </row>
    <row r="147" spans="3:124" ht="15" thickTop="1" x14ac:dyDescent="0.3">
      <c r="G147" s="32">
        <f t="shared" ref="G147:AB147" si="164">+G137-G146</f>
        <v>0</v>
      </c>
      <c r="H147" s="32">
        <f t="shared" si="164"/>
        <v>0</v>
      </c>
      <c r="I147" s="32">
        <f t="shared" si="164"/>
        <v>0</v>
      </c>
      <c r="J147" s="32">
        <f t="shared" si="164"/>
        <v>0</v>
      </c>
      <c r="K147" s="32">
        <f t="shared" si="164"/>
        <v>0</v>
      </c>
      <c r="L147" s="32">
        <f t="shared" si="164"/>
        <v>0</v>
      </c>
      <c r="M147" s="32">
        <f t="shared" si="164"/>
        <v>0</v>
      </c>
      <c r="N147" s="32">
        <f t="shared" si="164"/>
        <v>0</v>
      </c>
      <c r="O147" s="32">
        <f t="shared" si="164"/>
        <v>0</v>
      </c>
      <c r="P147" s="32">
        <f t="shared" si="164"/>
        <v>0</v>
      </c>
      <c r="Q147" s="32">
        <f t="shared" si="164"/>
        <v>0</v>
      </c>
      <c r="R147" s="32">
        <f t="shared" si="164"/>
        <v>0</v>
      </c>
      <c r="S147" s="32">
        <f t="shared" si="164"/>
        <v>0</v>
      </c>
      <c r="T147" s="32">
        <f t="shared" si="164"/>
        <v>0</v>
      </c>
      <c r="U147" s="32">
        <f t="shared" si="164"/>
        <v>0</v>
      </c>
      <c r="V147" s="32">
        <f t="shared" si="164"/>
        <v>0</v>
      </c>
      <c r="W147" s="32">
        <f t="shared" si="164"/>
        <v>0</v>
      </c>
      <c r="X147" s="32">
        <f t="shared" si="164"/>
        <v>0</v>
      </c>
      <c r="Y147" s="32">
        <f t="shared" si="164"/>
        <v>0</v>
      </c>
      <c r="Z147" s="32">
        <f t="shared" si="164"/>
        <v>0</v>
      </c>
      <c r="AA147" s="32">
        <f t="shared" si="164"/>
        <v>0</v>
      </c>
      <c r="AB147" s="32">
        <f t="shared" si="164"/>
        <v>0</v>
      </c>
      <c r="AD147" s="32">
        <f t="shared" ref="AD147:AY147" si="165">+AD137-AD146</f>
        <v>0</v>
      </c>
      <c r="AE147" s="32">
        <f t="shared" si="165"/>
        <v>0</v>
      </c>
      <c r="AF147" s="32">
        <f t="shared" si="165"/>
        <v>0</v>
      </c>
      <c r="AG147" s="32">
        <f t="shared" si="165"/>
        <v>0</v>
      </c>
      <c r="AH147" s="32">
        <f t="shared" si="165"/>
        <v>0</v>
      </c>
      <c r="AI147" s="32">
        <f t="shared" si="165"/>
        <v>0</v>
      </c>
      <c r="AJ147" s="32">
        <f t="shared" si="165"/>
        <v>0</v>
      </c>
      <c r="AK147" s="32">
        <f t="shared" si="165"/>
        <v>0</v>
      </c>
      <c r="AL147" s="32">
        <f t="shared" si="165"/>
        <v>0</v>
      </c>
      <c r="AM147" s="32">
        <f t="shared" si="165"/>
        <v>0</v>
      </c>
      <c r="AN147" s="32">
        <f t="shared" si="165"/>
        <v>0</v>
      </c>
      <c r="AO147" s="32">
        <f t="shared" si="165"/>
        <v>0</v>
      </c>
      <c r="AP147" s="32">
        <f t="shared" si="165"/>
        <v>0</v>
      </c>
      <c r="AQ147" s="32">
        <f t="shared" si="165"/>
        <v>0</v>
      </c>
      <c r="AR147" s="32">
        <f t="shared" si="165"/>
        <v>0</v>
      </c>
      <c r="AS147" s="32">
        <f t="shared" si="165"/>
        <v>0</v>
      </c>
      <c r="AT147" s="32">
        <f t="shared" si="165"/>
        <v>0</v>
      </c>
      <c r="AU147" s="32">
        <f t="shared" si="165"/>
        <v>0</v>
      </c>
      <c r="AV147" s="32">
        <f t="shared" si="165"/>
        <v>0</v>
      </c>
      <c r="AW147" s="32">
        <f t="shared" si="165"/>
        <v>0</v>
      </c>
      <c r="AX147" s="32">
        <f t="shared" si="165"/>
        <v>0</v>
      </c>
      <c r="AY147" s="32">
        <f t="shared" si="165"/>
        <v>0</v>
      </c>
      <c r="BA147" s="32">
        <f t="shared" ref="BA147:DL147" si="166">+BA137-BA146</f>
        <v>0</v>
      </c>
      <c r="BB147" s="32">
        <f t="shared" si="166"/>
        <v>0</v>
      </c>
      <c r="BC147" s="32">
        <f t="shared" si="166"/>
        <v>0</v>
      </c>
      <c r="BD147" s="32">
        <f t="shared" si="166"/>
        <v>0</v>
      </c>
      <c r="BE147" s="32">
        <f t="shared" si="166"/>
        <v>0</v>
      </c>
      <c r="BF147" s="32">
        <f t="shared" si="166"/>
        <v>0</v>
      </c>
      <c r="BG147" s="32">
        <f t="shared" si="166"/>
        <v>0</v>
      </c>
      <c r="BH147" s="32">
        <f t="shared" si="166"/>
        <v>0</v>
      </c>
      <c r="BI147" s="32">
        <f t="shared" si="166"/>
        <v>0</v>
      </c>
      <c r="BJ147" s="32">
        <f t="shared" si="166"/>
        <v>0</v>
      </c>
      <c r="BK147" s="32">
        <f t="shared" si="166"/>
        <v>0</v>
      </c>
      <c r="BL147" s="32">
        <f t="shared" si="166"/>
        <v>0</v>
      </c>
      <c r="BM147" s="32">
        <f t="shared" si="166"/>
        <v>0</v>
      </c>
      <c r="BN147" s="32">
        <f t="shared" si="166"/>
        <v>0</v>
      </c>
      <c r="BO147" s="32">
        <f t="shared" si="166"/>
        <v>0</v>
      </c>
      <c r="BP147" s="32">
        <f t="shared" si="166"/>
        <v>0</v>
      </c>
      <c r="BQ147" s="32">
        <f t="shared" si="166"/>
        <v>0</v>
      </c>
      <c r="BR147" s="32">
        <f t="shared" si="166"/>
        <v>0</v>
      </c>
      <c r="BS147" s="32">
        <f t="shared" si="166"/>
        <v>0</v>
      </c>
      <c r="BT147" s="32">
        <f t="shared" si="166"/>
        <v>0</v>
      </c>
      <c r="BU147" s="32">
        <f t="shared" si="166"/>
        <v>0</v>
      </c>
      <c r="BV147" s="32">
        <f t="shared" si="166"/>
        <v>0</v>
      </c>
      <c r="BW147" s="32">
        <f t="shared" si="166"/>
        <v>0</v>
      </c>
      <c r="BX147" s="32">
        <f t="shared" si="166"/>
        <v>0</v>
      </c>
      <c r="BY147" s="32">
        <f t="shared" si="166"/>
        <v>0</v>
      </c>
      <c r="BZ147" s="32">
        <f t="shared" si="166"/>
        <v>0</v>
      </c>
      <c r="CA147" s="32">
        <f t="shared" si="166"/>
        <v>0</v>
      </c>
      <c r="CB147" s="32">
        <f t="shared" si="166"/>
        <v>0</v>
      </c>
      <c r="CC147" s="32">
        <f t="shared" si="166"/>
        <v>0</v>
      </c>
      <c r="CD147" s="32">
        <f t="shared" si="166"/>
        <v>0</v>
      </c>
      <c r="CE147" s="32">
        <f t="shared" si="166"/>
        <v>0</v>
      </c>
      <c r="CF147" s="32">
        <f t="shared" si="166"/>
        <v>0</v>
      </c>
      <c r="CG147" s="32">
        <f t="shared" si="166"/>
        <v>0</v>
      </c>
      <c r="CH147" s="32">
        <f t="shared" si="166"/>
        <v>0</v>
      </c>
      <c r="CI147" s="32">
        <f t="shared" si="166"/>
        <v>0</v>
      </c>
      <c r="CJ147" s="32">
        <f t="shared" si="166"/>
        <v>0</v>
      </c>
      <c r="CK147" s="32">
        <f t="shared" si="166"/>
        <v>0</v>
      </c>
      <c r="CL147" s="32">
        <f t="shared" si="166"/>
        <v>0</v>
      </c>
      <c r="CM147" s="32">
        <f t="shared" si="166"/>
        <v>0</v>
      </c>
      <c r="CN147" s="32">
        <f t="shared" si="166"/>
        <v>0</v>
      </c>
      <c r="CO147" s="32">
        <f t="shared" si="166"/>
        <v>0</v>
      </c>
      <c r="CP147" s="32">
        <f t="shared" si="166"/>
        <v>0</v>
      </c>
      <c r="CQ147" s="32">
        <f t="shared" si="166"/>
        <v>0</v>
      </c>
      <c r="CR147" s="32">
        <f t="shared" si="166"/>
        <v>0</v>
      </c>
      <c r="CS147" s="32">
        <f t="shared" si="166"/>
        <v>0</v>
      </c>
      <c r="CT147" s="32">
        <f t="shared" si="166"/>
        <v>0</v>
      </c>
      <c r="CU147" s="32">
        <f t="shared" ca="1" si="166"/>
        <v>0</v>
      </c>
      <c r="CV147" s="32">
        <f t="shared" ca="1" si="166"/>
        <v>0</v>
      </c>
      <c r="CW147" s="32">
        <f t="shared" si="166"/>
        <v>0</v>
      </c>
      <c r="CX147" s="32">
        <f t="shared" si="166"/>
        <v>0</v>
      </c>
      <c r="CY147" s="32">
        <f t="shared" si="166"/>
        <v>0</v>
      </c>
      <c r="CZ147" s="32">
        <f t="shared" si="166"/>
        <v>0</v>
      </c>
      <c r="DA147" s="32">
        <f t="shared" si="166"/>
        <v>0</v>
      </c>
      <c r="DB147" s="32">
        <f t="shared" si="166"/>
        <v>0</v>
      </c>
      <c r="DC147" s="32">
        <f t="shared" si="166"/>
        <v>0</v>
      </c>
      <c r="DD147" s="32">
        <f t="shared" si="166"/>
        <v>0</v>
      </c>
      <c r="DE147" s="32">
        <f t="shared" si="166"/>
        <v>0</v>
      </c>
      <c r="DF147" s="32">
        <f t="shared" si="166"/>
        <v>0</v>
      </c>
      <c r="DG147" s="32">
        <f t="shared" si="166"/>
        <v>0</v>
      </c>
      <c r="DH147" s="32">
        <f t="shared" si="166"/>
        <v>0</v>
      </c>
      <c r="DI147" s="32">
        <f t="shared" si="166"/>
        <v>0</v>
      </c>
      <c r="DJ147" s="32">
        <f t="shared" si="166"/>
        <v>0</v>
      </c>
      <c r="DK147" s="32">
        <f t="shared" si="166"/>
        <v>0</v>
      </c>
      <c r="DL147" s="32">
        <f t="shared" si="166"/>
        <v>0</v>
      </c>
      <c r="DM147" s="32">
        <f t="shared" ref="DM147:DP147" si="167">+DM137-DM146</f>
        <v>0</v>
      </c>
      <c r="DN147" s="32">
        <f t="shared" si="167"/>
        <v>0</v>
      </c>
      <c r="DO147" s="32">
        <f t="shared" si="167"/>
        <v>0</v>
      </c>
      <c r="DP147" s="32">
        <f t="shared" si="167"/>
        <v>0</v>
      </c>
      <c r="DS147" s="32"/>
    </row>
    <row r="148" spans="3:124" x14ac:dyDescent="0.3">
      <c r="F148" s="32"/>
    </row>
    <row r="149" spans="3:124" x14ac:dyDescent="0.3">
      <c r="F149" s="135"/>
      <c r="G149" s="32">
        <v>31354859125</v>
      </c>
      <c r="AD149" s="32"/>
      <c r="AZ149" s="32"/>
      <c r="BW149" s="32"/>
      <c r="BX149" s="32">
        <f ca="1">BX146+CU146</f>
        <v>31354859125</v>
      </c>
    </row>
    <row r="150" spans="3:124" x14ac:dyDescent="0.3">
      <c r="F150" s="135"/>
      <c r="AB150" s="32">
        <f>AD146+BA146</f>
        <v>31354859125</v>
      </c>
    </row>
    <row r="151" spans="3:124" x14ac:dyDescent="0.3">
      <c r="F151" s="135"/>
    </row>
    <row r="152" spans="3:124" x14ac:dyDescent="0.3">
      <c r="G152" s="32"/>
    </row>
    <row r="155" spans="3:124" x14ac:dyDescent="0.3">
      <c r="G155" s="32"/>
    </row>
  </sheetData>
  <mergeCells count="60">
    <mergeCell ref="CU1:DP1"/>
    <mergeCell ref="C1:F1"/>
    <mergeCell ref="G1:AB1"/>
    <mergeCell ref="AD1:AY1"/>
    <mergeCell ref="BB1:BW1"/>
    <mergeCell ref="BX1:CS1"/>
    <mergeCell ref="A2:A3"/>
    <mergeCell ref="B2:B3"/>
    <mergeCell ref="C2:C3"/>
    <mergeCell ref="D2:D3"/>
    <mergeCell ref="E2:E3"/>
    <mergeCell ref="B19:B23"/>
    <mergeCell ref="G2:AB2"/>
    <mergeCell ref="AD2:AY2"/>
    <mergeCell ref="BB2:BL2"/>
    <mergeCell ref="BM2:BV2"/>
    <mergeCell ref="F2:F3"/>
    <mergeCell ref="CU2:DF2"/>
    <mergeCell ref="DG2:DP2"/>
    <mergeCell ref="B4:B9"/>
    <mergeCell ref="B10:B13"/>
    <mergeCell ref="B14:B18"/>
    <mergeCell ref="BY2:CJ2"/>
    <mergeCell ref="CM2:CS2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B78:E78"/>
    <mergeCell ref="A79:A90"/>
    <mergeCell ref="B79:B81"/>
    <mergeCell ref="B85:B92"/>
    <mergeCell ref="A93:A96"/>
    <mergeCell ref="B93:B94"/>
    <mergeCell ref="A97:A100"/>
    <mergeCell ref="B99:B100"/>
    <mergeCell ref="B101:F101"/>
    <mergeCell ref="A102:A113"/>
    <mergeCell ref="B102:B104"/>
    <mergeCell ref="B108:B109"/>
    <mergeCell ref="A118:A126"/>
    <mergeCell ref="B119:B120"/>
    <mergeCell ref="B121:B126"/>
    <mergeCell ref="A127:A134"/>
    <mergeCell ref="B127:B130"/>
    <mergeCell ref="B133:B134"/>
    <mergeCell ref="B135:D135"/>
    <mergeCell ref="C137:E137"/>
    <mergeCell ref="C146:D146"/>
    <mergeCell ref="B114:B116"/>
    <mergeCell ref="B117:F117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155"/>
  <sheetViews>
    <sheetView showGridLines="0" zoomScaleNormal="100" zoomScalePageLayoutView="50" workbookViewId="0">
      <pane xSplit="3" ySplit="3" topLeftCell="G4" activePane="bottomRight" state="frozen"/>
      <selection activeCell="Z102" sqref="Z102"/>
      <selection pane="topRight" activeCell="Z102" sqref="Z102"/>
      <selection pane="bottomLeft" activeCell="Z102" sqref="Z102"/>
      <selection pane="bottomRight" activeCell="DT10" sqref="DT10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50.88671875" customWidth="1"/>
    <col min="5" max="5" width="6.33203125" customWidth="1"/>
    <col min="6" max="6" width="12.88671875" customWidth="1"/>
    <col min="7" max="7" width="13.88671875" customWidth="1"/>
    <col min="8" max="8" width="12.109375" hidden="1" customWidth="1"/>
    <col min="9" max="9" width="15.5546875" hidden="1" customWidth="1"/>
    <col min="10" max="10" width="13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2" hidden="1" customWidth="1"/>
    <col min="17" max="17" width="12.554687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2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5.6640625" hidden="1" customWidth="1"/>
    <col min="29" max="29" width="8.33203125" customWidth="1"/>
    <col min="30" max="30" width="14.6640625" customWidth="1"/>
    <col min="31" max="31" width="13.5546875" hidden="1" customWidth="1"/>
    <col min="32" max="33" width="14" hidden="1" customWidth="1"/>
    <col min="34" max="34" width="17.33203125" hidden="1" customWidth="1"/>
    <col min="35" max="35" width="14.5546875" hidden="1" customWidth="1"/>
    <col min="36" max="36" width="16.109375" hidden="1" customWidth="1"/>
    <col min="37" max="39" width="15" hidden="1" customWidth="1"/>
    <col min="40" max="40" width="11.6640625" hidden="1" customWidth="1"/>
    <col min="41" max="41" width="13.33203125" hidden="1" customWidth="1"/>
    <col min="42" max="42" width="12.5546875" hidden="1" customWidth="1"/>
    <col min="43" max="44" width="14.109375" hidden="1" customWidth="1"/>
    <col min="45" max="45" width="13.5546875" hidden="1" customWidth="1"/>
    <col min="46" max="46" width="13.44140625" hidden="1" customWidth="1"/>
    <col min="47" max="47" width="11.44140625" hidden="1" customWidth="1"/>
    <col min="48" max="49" width="13.44140625" hidden="1" customWidth="1"/>
    <col min="50" max="50" width="15.5546875" hidden="1" customWidth="1"/>
    <col min="51" max="51" width="13.88671875" hidden="1" customWidth="1"/>
    <col min="52" max="52" width="9" customWidth="1"/>
    <col min="53" max="53" width="14.88671875" customWidth="1"/>
    <col min="54" max="54" width="14.5546875" hidden="1" customWidth="1"/>
    <col min="55" max="55" width="16.5546875" hidden="1" customWidth="1"/>
    <col min="56" max="56" width="13.6640625" hidden="1" customWidth="1"/>
    <col min="57" max="62" width="16.5546875" hidden="1" customWidth="1"/>
    <col min="63" max="63" width="15" hidden="1" customWidth="1"/>
    <col min="64" max="65" width="14.44140625" hidden="1" customWidth="1"/>
    <col min="66" max="66" width="16.5546875" hidden="1" customWidth="1"/>
    <col min="67" max="67" width="13.33203125" hidden="1" customWidth="1"/>
    <col min="68" max="68" width="13.44140625" hidden="1" customWidth="1"/>
    <col min="69" max="69" width="12.88671875" hidden="1" customWidth="1"/>
    <col min="70" max="73" width="16.5546875" hidden="1" customWidth="1"/>
    <col min="74" max="74" width="14" hidden="1" customWidth="1"/>
    <col min="75" max="75" width="10.33203125" customWidth="1"/>
    <col min="76" max="76" width="14.6640625" customWidth="1"/>
    <col min="77" max="77" width="12.33203125" hidden="1" customWidth="1"/>
    <col min="78" max="79" width="13.33203125" hidden="1" customWidth="1"/>
    <col min="80" max="81" width="14" hidden="1" customWidth="1"/>
    <col min="82" max="82" width="15.44140625" hidden="1" customWidth="1"/>
    <col min="83" max="85" width="13.5546875" hidden="1" customWidth="1"/>
    <col min="86" max="86" width="11.6640625" hidden="1" customWidth="1"/>
    <col min="87" max="87" width="13.44140625" hidden="1" customWidth="1"/>
    <col min="88" max="88" width="15.6640625" hidden="1" customWidth="1"/>
    <col min="89" max="90" width="16.33203125" hidden="1" customWidth="1"/>
    <col min="91" max="91" width="13.6640625" hidden="1" customWidth="1"/>
    <col min="92" max="92" width="13" hidden="1" customWidth="1"/>
    <col min="93" max="94" width="14.33203125" hidden="1" customWidth="1"/>
    <col min="95" max="95" width="13.6640625" hidden="1" customWidth="1"/>
    <col min="96" max="96" width="12.33203125" hidden="1" customWidth="1"/>
    <col min="97" max="97" width="13.44140625" hidden="1" customWidth="1"/>
    <col min="98" max="98" width="9.6640625" customWidth="1"/>
    <col min="99" max="99" width="15" customWidth="1"/>
    <col min="100" max="100" width="13.6640625" hidden="1" customWidth="1"/>
    <col min="101" max="101" width="14.44140625" hidden="1" customWidth="1"/>
    <col min="102" max="102" width="12.88671875" hidden="1" customWidth="1"/>
    <col min="103" max="104" width="15.5546875" hidden="1" customWidth="1"/>
    <col min="105" max="105" width="14.44140625" hidden="1" customWidth="1"/>
    <col min="106" max="106" width="12.6640625" hidden="1" customWidth="1"/>
    <col min="107" max="108" width="13.5546875" hidden="1" customWidth="1"/>
    <col min="109" max="110" width="13.88671875" hidden="1" customWidth="1"/>
    <col min="111" max="111" width="13.6640625" hidden="1" customWidth="1"/>
    <col min="112" max="114" width="13.88671875" hidden="1" customWidth="1"/>
    <col min="115" max="115" width="13.33203125" hidden="1" customWidth="1"/>
    <col min="116" max="117" width="14.44140625" hidden="1" customWidth="1"/>
    <col min="118" max="118" width="14.88671875" hidden="1" customWidth="1"/>
    <col min="119" max="119" width="14.33203125" hidden="1" customWidth="1"/>
    <col min="120" max="120" width="13.5546875" hidden="1" customWidth="1"/>
    <col min="121" max="145" width="11.44140625" customWidth="1"/>
  </cols>
  <sheetData>
    <row r="1" spans="1:120" ht="15" customHeight="1" x14ac:dyDescent="0.35">
      <c r="C1" s="245" t="s">
        <v>0</v>
      </c>
      <c r="D1" s="246"/>
      <c r="E1" s="246"/>
      <c r="F1" s="247"/>
      <c r="G1" s="257" t="s">
        <v>10</v>
      </c>
      <c r="H1" s="257" t="s">
        <v>10</v>
      </c>
      <c r="I1" s="257" t="s">
        <v>10</v>
      </c>
      <c r="J1" s="257" t="s">
        <v>10</v>
      </c>
      <c r="K1" s="257" t="s">
        <v>10</v>
      </c>
      <c r="L1" s="257" t="s">
        <v>10</v>
      </c>
      <c r="M1" s="257" t="s">
        <v>10</v>
      </c>
      <c r="N1" s="257" t="s">
        <v>10</v>
      </c>
      <c r="O1" s="257" t="s">
        <v>10</v>
      </c>
      <c r="P1" s="257" t="s">
        <v>10</v>
      </c>
      <c r="Q1" s="257" t="s">
        <v>10</v>
      </c>
      <c r="R1" s="257" t="s">
        <v>10</v>
      </c>
      <c r="S1" s="257" t="s">
        <v>10</v>
      </c>
      <c r="T1" s="257" t="s">
        <v>10</v>
      </c>
      <c r="U1" s="257" t="s">
        <v>10</v>
      </c>
      <c r="V1" s="257" t="s">
        <v>10</v>
      </c>
      <c r="W1" s="257" t="s">
        <v>10</v>
      </c>
      <c r="X1" s="257" t="s">
        <v>10</v>
      </c>
      <c r="Y1" s="257" t="s">
        <v>10</v>
      </c>
      <c r="Z1" s="257" t="s">
        <v>10</v>
      </c>
      <c r="AA1" s="257" t="s">
        <v>10</v>
      </c>
      <c r="AB1" s="257" t="s">
        <v>10</v>
      </c>
      <c r="AC1" s="260" t="s">
        <v>388</v>
      </c>
      <c r="AD1" s="260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7"/>
      <c r="AZ1" s="261" t="s">
        <v>390</v>
      </c>
      <c r="BA1" s="262"/>
      <c r="BB1" s="141" t="s">
        <v>3</v>
      </c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265" t="s">
        <v>391</v>
      </c>
      <c r="BX1" s="265"/>
      <c r="BY1" s="265"/>
      <c r="BZ1" s="265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3"/>
      <c r="CT1" s="267" t="s">
        <v>392</v>
      </c>
      <c r="CU1" s="268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</row>
    <row r="2" spans="1:120" ht="15" customHeight="1" x14ac:dyDescent="0.3">
      <c r="A2" s="240" t="s">
        <v>4</v>
      </c>
      <c r="B2" s="240" t="s">
        <v>5</v>
      </c>
      <c r="C2" s="241" t="s">
        <v>6</v>
      </c>
      <c r="D2" s="241" t="s">
        <v>7</v>
      </c>
      <c r="E2" s="243" t="s">
        <v>8</v>
      </c>
      <c r="F2" s="241" t="s">
        <v>9</v>
      </c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60"/>
      <c r="AD2" s="260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138"/>
      <c r="AZ2" s="263"/>
      <c r="BA2" s="264"/>
      <c r="BB2" s="144" t="s">
        <v>12</v>
      </c>
      <c r="BC2" s="145"/>
      <c r="BD2" s="145"/>
      <c r="BE2" s="145"/>
      <c r="BF2" s="145"/>
      <c r="BG2" s="145"/>
      <c r="BH2" s="145"/>
      <c r="BI2" s="145"/>
      <c r="BJ2" s="145"/>
      <c r="BK2" s="145"/>
      <c r="BL2" s="146"/>
      <c r="BM2" s="144" t="s">
        <v>12</v>
      </c>
      <c r="BN2" s="145"/>
      <c r="BO2" s="145"/>
      <c r="BP2" s="145"/>
      <c r="BQ2" s="145"/>
      <c r="BR2" s="145"/>
      <c r="BS2" s="145"/>
      <c r="BT2" s="145"/>
      <c r="BU2" s="145"/>
      <c r="BV2" s="146"/>
      <c r="BW2" s="266"/>
      <c r="BX2" s="266"/>
      <c r="BY2" s="266"/>
      <c r="BZ2" s="266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138"/>
      <c r="CT2" s="269"/>
      <c r="CU2" s="270"/>
      <c r="CV2" s="145"/>
      <c r="CW2" s="145"/>
      <c r="CX2" s="145"/>
      <c r="CY2" s="145"/>
      <c r="CZ2" s="145"/>
      <c r="DA2" s="145"/>
      <c r="DB2" s="145"/>
      <c r="DC2" s="145"/>
      <c r="DD2" s="145"/>
      <c r="DE2" s="145"/>
      <c r="DF2" s="145"/>
      <c r="DG2" s="145" t="s">
        <v>12</v>
      </c>
      <c r="DH2" s="145"/>
      <c r="DI2" s="145"/>
      <c r="DJ2" s="145"/>
      <c r="DK2" s="145"/>
      <c r="DL2" s="145"/>
      <c r="DM2" s="145"/>
      <c r="DN2" s="145"/>
      <c r="DO2" s="145"/>
      <c r="DP2" s="146"/>
    </row>
    <row r="3" spans="1:120" s="14" customFormat="1" ht="46.5" customHeight="1" x14ac:dyDescent="0.25">
      <c r="A3" s="240"/>
      <c r="B3" s="240"/>
      <c r="C3" s="242"/>
      <c r="D3" s="242"/>
      <c r="E3" s="244"/>
      <c r="F3" s="242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139" t="s">
        <v>36</v>
      </c>
      <c r="AD3" s="139" t="s">
        <v>389</v>
      </c>
      <c r="AE3" s="12" t="s">
        <v>15</v>
      </c>
      <c r="AF3" s="12" t="s">
        <v>16</v>
      </c>
      <c r="AG3" s="12" t="s">
        <v>17</v>
      </c>
      <c r="AH3" s="12" t="s">
        <v>18</v>
      </c>
      <c r="AI3" s="12" t="s">
        <v>19</v>
      </c>
      <c r="AJ3" s="12" t="s">
        <v>20</v>
      </c>
      <c r="AK3" s="12" t="s">
        <v>21</v>
      </c>
      <c r="AL3" s="12" t="s">
        <v>22</v>
      </c>
      <c r="AM3" s="12" t="s">
        <v>23</v>
      </c>
      <c r="AN3" s="12" t="s">
        <v>24</v>
      </c>
      <c r="AO3" s="12" t="s">
        <v>25</v>
      </c>
      <c r="AP3" s="12" t="s">
        <v>26</v>
      </c>
      <c r="AQ3" s="12" t="s">
        <v>27</v>
      </c>
      <c r="AR3" s="12" t="s">
        <v>28</v>
      </c>
      <c r="AS3" s="12" t="s">
        <v>29</v>
      </c>
      <c r="AT3" s="12" t="s">
        <v>30</v>
      </c>
      <c r="AU3" s="12" t="s">
        <v>31</v>
      </c>
      <c r="AV3" s="12" t="s">
        <v>32</v>
      </c>
      <c r="AW3" s="12" t="s">
        <v>33</v>
      </c>
      <c r="AX3" s="12" t="s">
        <v>34</v>
      </c>
      <c r="AY3" s="12" t="s">
        <v>35</v>
      </c>
      <c r="AZ3" s="140" t="s">
        <v>36</v>
      </c>
      <c r="BA3" s="140" t="s">
        <v>389</v>
      </c>
      <c r="BB3" s="9" t="s">
        <v>15</v>
      </c>
      <c r="BC3" s="9" t="s">
        <v>16</v>
      </c>
      <c r="BD3" s="9" t="s">
        <v>37</v>
      </c>
      <c r="BE3" s="9" t="s">
        <v>18</v>
      </c>
      <c r="BF3" s="9" t="s">
        <v>19</v>
      </c>
      <c r="BG3" s="9" t="s">
        <v>20</v>
      </c>
      <c r="BH3" s="9" t="s">
        <v>21</v>
      </c>
      <c r="BI3" s="9" t="s">
        <v>22</v>
      </c>
      <c r="BJ3" s="9" t="s">
        <v>23</v>
      </c>
      <c r="BK3" s="9" t="s">
        <v>24</v>
      </c>
      <c r="BL3" s="9" t="s">
        <v>25</v>
      </c>
      <c r="BM3" s="9" t="s">
        <v>26</v>
      </c>
      <c r="BN3" s="9" t="s">
        <v>27</v>
      </c>
      <c r="BO3" s="9" t="s">
        <v>28</v>
      </c>
      <c r="BP3" s="9" t="s">
        <v>29</v>
      </c>
      <c r="BQ3" s="9" t="s">
        <v>30</v>
      </c>
      <c r="BR3" s="9" t="s">
        <v>31</v>
      </c>
      <c r="BS3" s="9" t="s">
        <v>32</v>
      </c>
      <c r="BT3" s="9" t="s">
        <v>33</v>
      </c>
      <c r="BU3" s="9" t="s">
        <v>34</v>
      </c>
      <c r="BV3" s="9" t="s">
        <v>35</v>
      </c>
      <c r="BW3" s="139" t="s">
        <v>36</v>
      </c>
      <c r="BX3" s="139" t="s">
        <v>389</v>
      </c>
      <c r="BY3" s="139" t="s">
        <v>389</v>
      </c>
      <c r="BZ3" s="139" t="s">
        <v>389</v>
      </c>
      <c r="CA3" s="12" t="s">
        <v>37</v>
      </c>
      <c r="CB3" s="12" t="s">
        <v>18</v>
      </c>
      <c r="CC3" s="12" t="s">
        <v>19</v>
      </c>
      <c r="CD3" s="12" t="s">
        <v>20</v>
      </c>
      <c r="CE3" s="12" t="s">
        <v>21</v>
      </c>
      <c r="CF3" s="12" t="s">
        <v>22</v>
      </c>
      <c r="CG3" s="12" t="s">
        <v>23</v>
      </c>
      <c r="CH3" s="12" t="s">
        <v>24</v>
      </c>
      <c r="CI3" s="12" t="s">
        <v>25</v>
      </c>
      <c r="CJ3" s="12" t="s">
        <v>26</v>
      </c>
      <c r="CK3" s="12" t="s">
        <v>27</v>
      </c>
      <c r="CL3" s="12" t="s">
        <v>28</v>
      </c>
      <c r="CM3" s="12" t="s">
        <v>29</v>
      </c>
      <c r="CN3" s="12" t="s">
        <v>30</v>
      </c>
      <c r="CO3" s="12" t="s">
        <v>31</v>
      </c>
      <c r="CP3" s="12" t="s">
        <v>32</v>
      </c>
      <c r="CQ3" s="12" t="s">
        <v>33</v>
      </c>
      <c r="CR3" s="12" t="s">
        <v>34</v>
      </c>
      <c r="CS3" s="12" t="s">
        <v>35</v>
      </c>
      <c r="CT3" s="140" t="s">
        <v>36</v>
      </c>
      <c r="CU3" s="140" t="s">
        <v>389</v>
      </c>
      <c r="CV3" s="9" t="s">
        <v>15</v>
      </c>
      <c r="CW3" s="9" t="s">
        <v>16</v>
      </c>
      <c r="CX3" s="9" t="s">
        <v>37</v>
      </c>
      <c r="CY3" s="9" t="s">
        <v>18</v>
      </c>
      <c r="CZ3" s="9" t="s">
        <v>19</v>
      </c>
      <c r="DA3" s="9" t="s">
        <v>20</v>
      </c>
      <c r="DB3" s="9" t="s">
        <v>21</v>
      </c>
      <c r="DC3" s="9" t="s">
        <v>22</v>
      </c>
      <c r="DD3" s="9" t="s">
        <v>23</v>
      </c>
      <c r="DE3" s="9" t="s">
        <v>24</v>
      </c>
      <c r="DF3" s="9" t="s">
        <v>25</v>
      </c>
      <c r="DG3" s="9" t="s">
        <v>26</v>
      </c>
      <c r="DH3" s="9" t="s">
        <v>27</v>
      </c>
      <c r="DI3" s="9" t="s">
        <v>28</v>
      </c>
      <c r="DJ3" s="9" t="s">
        <v>29</v>
      </c>
      <c r="DK3" s="9" t="s">
        <v>30</v>
      </c>
      <c r="DL3" s="9" t="s">
        <v>31</v>
      </c>
      <c r="DM3" s="9" t="s">
        <v>32</v>
      </c>
      <c r="DN3" s="9" t="s">
        <v>33</v>
      </c>
      <c r="DO3" s="9" t="s">
        <v>34</v>
      </c>
      <c r="DP3" s="9" t="s">
        <v>35</v>
      </c>
    </row>
    <row r="4" spans="1:120" ht="48" customHeight="1" x14ac:dyDescent="0.3">
      <c r="A4" s="15" t="s">
        <v>41</v>
      </c>
      <c r="B4" s="233" t="s">
        <v>42</v>
      </c>
      <c r="C4" s="16" t="s">
        <v>43</v>
      </c>
      <c r="D4" s="17" t="s">
        <v>44</v>
      </c>
      <c r="E4" s="18">
        <v>510</v>
      </c>
      <c r="F4" s="19" t="s">
        <v>45</v>
      </c>
      <c r="G4" s="20">
        <f>SUM(H4:AB4)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>
        <f>30000000+5000000</f>
        <v>35000000</v>
      </c>
      <c r="AC4" s="21">
        <f t="shared" ref="AC4:AC23" si="0">+AD4/G4</f>
        <v>0.41657142857142859</v>
      </c>
      <c r="AD4" s="20">
        <f t="shared" ref="AD4:AD36" si="1">SUM(AE4:AY4)</f>
        <v>29160000</v>
      </c>
      <c r="AE4" s="22"/>
      <c r="AF4" s="20"/>
      <c r="AG4" s="23"/>
      <c r="AH4" s="22"/>
      <c r="AI4" s="22"/>
      <c r="AJ4" s="20"/>
      <c r="AK4" s="24"/>
      <c r="AL4" s="24"/>
      <c r="AM4" s="24"/>
      <c r="AN4" s="24"/>
      <c r="AO4" s="24"/>
      <c r="AP4" s="24"/>
      <c r="AQ4" s="24"/>
      <c r="AR4" s="24"/>
      <c r="AS4" s="20"/>
      <c r="AT4" s="20">
        <f>+'[1]ENERO 2019'!$Y$754</f>
        <v>24160000</v>
      </c>
      <c r="AU4" s="20"/>
      <c r="AV4" s="20"/>
      <c r="AW4" s="20"/>
      <c r="AX4" s="20"/>
      <c r="AY4" s="20">
        <f>+'[1]ENERO 2019'!$AF$754</f>
        <v>5000000</v>
      </c>
      <c r="AZ4" s="21">
        <f>1-AC4</f>
        <v>0.58342857142857141</v>
      </c>
      <c r="BA4" s="20">
        <f t="shared" ref="BA4:BA36" si="2">SUM(BB4:BV4)</f>
        <v>40840000</v>
      </c>
      <c r="BB4" s="20">
        <f t="shared" ref="BB4:BQ19" si="3">H4-AE4</f>
        <v>0</v>
      </c>
      <c r="BC4" s="20">
        <f t="shared" si="3"/>
        <v>0</v>
      </c>
      <c r="BD4" s="20">
        <f t="shared" si="3"/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10840000</v>
      </c>
      <c r="BR4" s="20">
        <f t="shared" ref="BR4:BV19" si="4">X4-AU4</f>
        <v>0</v>
      </c>
      <c r="BS4" s="20">
        <f t="shared" si="4"/>
        <v>0</v>
      </c>
      <c r="BT4" s="20">
        <f t="shared" si="4"/>
        <v>0</v>
      </c>
      <c r="BU4" s="20">
        <f t="shared" si="4"/>
        <v>0</v>
      </c>
      <c r="BV4" s="20">
        <f t="shared" si="4"/>
        <v>30000000</v>
      </c>
      <c r="BW4" s="21">
        <f>+BX4/G4</f>
        <v>0.17142857142857143</v>
      </c>
      <c r="BX4" s="20">
        <f t="shared" ref="BX4:BX36" si="5">SUM(BY4:CS4)</f>
        <v>12000000</v>
      </c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>
        <f>+'[1]ENERO 2019'!$H$752</f>
        <v>12000000</v>
      </c>
      <c r="CO4" s="20"/>
      <c r="CP4" s="20"/>
      <c r="CQ4" s="20"/>
      <c r="CR4" s="20"/>
      <c r="CS4" s="20"/>
      <c r="CT4" s="21">
        <f t="shared" ref="CT4:CT78" si="6">1-BW4</f>
        <v>0.82857142857142851</v>
      </c>
      <c r="CU4" s="20">
        <f t="shared" ref="CU4:CU36" si="7">SUM(CV4:DP4)</f>
        <v>58000000</v>
      </c>
      <c r="CV4" s="20">
        <f t="shared" ref="CV4:DK19" si="8">H4-BY4</f>
        <v>0</v>
      </c>
      <c r="CW4" s="20">
        <f t="shared" si="8"/>
        <v>0</v>
      </c>
      <c r="CX4" s="20">
        <f t="shared" si="8"/>
        <v>0</v>
      </c>
      <c r="CY4" s="20">
        <f t="shared" si="8"/>
        <v>0</v>
      </c>
      <c r="CZ4" s="20">
        <f t="shared" si="8"/>
        <v>0</v>
      </c>
      <c r="DA4" s="20">
        <f t="shared" si="8"/>
        <v>0</v>
      </c>
      <c r="DB4" s="20">
        <f t="shared" si="8"/>
        <v>0</v>
      </c>
      <c r="DC4" s="20">
        <f t="shared" si="8"/>
        <v>0</v>
      </c>
      <c r="DD4" s="20">
        <f t="shared" si="8"/>
        <v>0</v>
      </c>
      <c r="DE4" s="20">
        <f t="shared" si="8"/>
        <v>0</v>
      </c>
      <c r="DF4" s="20">
        <f t="shared" si="8"/>
        <v>0</v>
      </c>
      <c r="DG4" s="20">
        <f t="shared" si="8"/>
        <v>0</v>
      </c>
      <c r="DH4" s="20">
        <f t="shared" si="8"/>
        <v>0</v>
      </c>
      <c r="DI4" s="20">
        <f t="shared" si="8"/>
        <v>0</v>
      </c>
      <c r="DJ4" s="20">
        <f t="shared" si="8"/>
        <v>0</v>
      </c>
      <c r="DK4" s="20">
        <f t="shared" si="8"/>
        <v>23000000</v>
      </c>
      <c r="DL4" s="20">
        <f t="shared" ref="DL4:DP19" si="9">X4-CO4</f>
        <v>0</v>
      </c>
      <c r="DM4" s="20">
        <f t="shared" si="9"/>
        <v>0</v>
      </c>
      <c r="DN4" s="20">
        <f t="shared" si="9"/>
        <v>0</v>
      </c>
      <c r="DO4" s="20">
        <f t="shared" si="9"/>
        <v>0</v>
      </c>
      <c r="DP4" s="20">
        <f t="shared" si="9"/>
        <v>35000000</v>
      </c>
    </row>
    <row r="5" spans="1:120" ht="59.25" customHeight="1" x14ac:dyDescent="0.3">
      <c r="A5" s="26"/>
      <c r="B5" s="225"/>
      <c r="C5" s="16" t="s">
        <v>46</v>
      </c>
      <c r="D5" s="17" t="s">
        <v>47</v>
      </c>
      <c r="E5" s="18">
        <v>510</v>
      </c>
      <c r="F5" s="19" t="s">
        <v>48</v>
      </c>
      <c r="G5" s="20">
        <f t="shared" ref="G5:G68" si="10">SUM(H5:AB5)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1">
        <f t="shared" si="0"/>
        <v>0</v>
      </c>
      <c r="AD5" s="20">
        <f t="shared" ref="AD5:AD14" si="11">SUM(AE5:AY5)</f>
        <v>0</v>
      </c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1">
        <f t="shared" ref="AZ5:AZ97" si="12">1-AC5</f>
        <v>1</v>
      </c>
      <c r="BA5" s="20">
        <f t="shared" si="2"/>
        <v>20000000</v>
      </c>
      <c r="BB5" s="20">
        <f t="shared" si="3"/>
        <v>0</v>
      </c>
      <c r="BC5" s="20">
        <f t="shared" si="3"/>
        <v>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3"/>
        <v>0</v>
      </c>
      <c r="BO5" s="20">
        <f t="shared" si="3"/>
        <v>0</v>
      </c>
      <c r="BP5" s="20">
        <f t="shared" si="3"/>
        <v>0</v>
      </c>
      <c r="BQ5" s="20">
        <f t="shared" si="3"/>
        <v>20000000</v>
      </c>
      <c r="BR5" s="20">
        <f t="shared" si="4"/>
        <v>0</v>
      </c>
      <c r="BS5" s="20">
        <f t="shared" si="4"/>
        <v>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1">
        <f>+BX5/G5</f>
        <v>0</v>
      </c>
      <c r="BX5" s="20">
        <f t="shared" si="5"/>
        <v>0</v>
      </c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1">
        <f t="shared" si="6"/>
        <v>1</v>
      </c>
      <c r="CU5" s="20">
        <f t="shared" si="7"/>
        <v>20000000</v>
      </c>
      <c r="CV5" s="20">
        <f t="shared" si="8"/>
        <v>0</v>
      </c>
      <c r="CW5" s="20">
        <f t="shared" si="8"/>
        <v>0</v>
      </c>
      <c r="CX5" s="20">
        <f t="shared" si="8"/>
        <v>0</v>
      </c>
      <c r="CY5" s="20">
        <f t="shared" si="8"/>
        <v>0</v>
      </c>
      <c r="CZ5" s="20">
        <f t="shared" si="8"/>
        <v>0</v>
      </c>
      <c r="DA5" s="20">
        <f t="shared" si="8"/>
        <v>0</v>
      </c>
      <c r="DB5" s="20">
        <f t="shared" si="8"/>
        <v>0</v>
      </c>
      <c r="DC5" s="20">
        <f t="shared" si="8"/>
        <v>0</v>
      </c>
      <c r="DD5" s="20">
        <f t="shared" si="8"/>
        <v>0</v>
      </c>
      <c r="DE5" s="20">
        <f t="shared" si="8"/>
        <v>0</v>
      </c>
      <c r="DF5" s="20">
        <f t="shared" si="8"/>
        <v>0</v>
      </c>
      <c r="DG5" s="20">
        <f t="shared" si="8"/>
        <v>0</v>
      </c>
      <c r="DH5" s="20">
        <f t="shared" si="8"/>
        <v>0</v>
      </c>
      <c r="DI5" s="20">
        <f t="shared" si="8"/>
        <v>0</v>
      </c>
      <c r="DJ5" s="20">
        <f t="shared" si="8"/>
        <v>0</v>
      </c>
      <c r="DK5" s="20">
        <f t="shared" si="8"/>
        <v>20000000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0</v>
      </c>
      <c r="DP5" s="20">
        <f t="shared" si="9"/>
        <v>0</v>
      </c>
    </row>
    <row r="6" spans="1:120" ht="33" customHeight="1" x14ac:dyDescent="0.3">
      <c r="A6" s="26"/>
      <c r="B6" s="225"/>
      <c r="C6" s="16" t="s">
        <v>49</v>
      </c>
      <c r="D6" s="17" t="s">
        <v>50</v>
      </c>
      <c r="E6" s="18">
        <v>510</v>
      </c>
      <c r="F6" s="19" t="s">
        <v>51</v>
      </c>
      <c r="G6" s="20">
        <f t="shared" si="10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1">
        <f t="shared" si="0"/>
        <v>0</v>
      </c>
      <c r="AD6" s="20">
        <f t="shared" si="11"/>
        <v>0</v>
      </c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1">
        <f t="shared" si="12"/>
        <v>1</v>
      </c>
      <c r="BA6" s="20">
        <f t="shared" si="2"/>
        <v>25000000</v>
      </c>
      <c r="BB6" s="20">
        <f t="shared" si="3"/>
        <v>0</v>
      </c>
      <c r="BC6" s="20">
        <f t="shared" si="3"/>
        <v>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3"/>
        <v>0</v>
      </c>
      <c r="BO6" s="20">
        <f t="shared" si="3"/>
        <v>0</v>
      </c>
      <c r="BP6" s="20">
        <f t="shared" si="3"/>
        <v>0</v>
      </c>
      <c r="BQ6" s="20">
        <f t="shared" si="3"/>
        <v>25000000</v>
      </c>
      <c r="BR6" s="20">
        <f t="shared" si="4"/>
        <v>0</v>
      </c>
      <c r="BS6" s="20">
        <f t="shared" si="4"/>
        <v>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1">
        <f>+BX6/G6</f>
        <v>0</v>
      </c>
      <c r="BX6" s="20">
        <f t="shared" si="5"/>
        <v>0</v>
      </c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1">
        <f t="shared" si="6"/>
        <v>1</v>
      </c>
      <c r="CU6" s="20">
        <f t="shared" si="7"/>
        <v>25000000</v>
      </c>
      <c r="CV6" s="20">
        <f t="shared" si="8"/>
        <v>0</v>
      </c>
      <c r="CW6" s="20">
        <f t="shared" si="8"/>
        <v>0</v>
      </c>
      <c r="CX6" s="20">
        <f t="shared" si="8"/>
        <v>0</v>
      </c>
      <c r="CY6" s="20">
        <f t="shared" si="8"/>
        <v>0</v>
      </c>
      <c r="CZ6" s="20">
        <f t="shared" si="8"/>
        <v>0</v>
      </c>
      <c r="DA6" s="20">
        <f t="shared" si="8"/>
        <v>0</v>
      </c>
      <c r="DB6" s="20">
        <f t="shared" si="8"/>
        <v>0</v>
      </c>
      <c r="DC6" s="20">
        <f t="shared" si="8"/>
        <v>0</v>
      </c>
      <c r="DD6" s="20">
        <f t="shared" si="8"/>
        <v>0</v>
      </c>
      <c r="DE6" s="20">
        <f t="shared" si="8"/>
        <v>0</v>
      </c>
      <c r="DF6" s="20">
        <f t="shared" si="8"/>
        <v>0</v>
      </c>
      <c r="DG6" s="20">
        <f t="shared" si="8"/>
        <v>0</v>
      </c>
      <c r="DH6" s="20">
        <f t="shared" si="8"/>
        <v>0</v>
      </c>
      <c r="DI6" s="20">
        <f t="shared" si="8"/>
        <v>0</v>
      </c>
      <c r="DJ6" s="20">
        <f t="shared" si="8"/>
        <v>0</v>
      </c>
      <c r="DK6" s="20">
        <f t="shared" si="8"/>
        <v>25000000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0</v>
      </c>
      <c r="DP6" s="20">
        <f t="shared" si="9"/>
        <v>0</v>
      </c>
    </row>
    <row r="7" spans="1:120" ht="77.25" customHeight="1" x14ac:dyDescent="0.3">
      <c r="A7" s="26"/>
      <c r="B7" s="225"/>
      <c r="C7" s="16" t="s">
        <v>52</v>
      </c>
      <c r="D7" s="27" t="s">
        <v>53</v>
      </c>
      <c r="E7" s="18">
        <v>510</v>
      </c>
      <c r="F7" s="19" t="s">
        <v>51</v>
      </c>
      <c r="G7" s="20">
        <f t="shared" si="10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1">
        <f t="shared" si="0"/>
        <v>0</v>
      </c>
      <c r="AD7" s="20">
        <f t="shared" si="11"/>
        <v>0</v>
      </c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1">
        <f t="shared" si="12"/>
        <v>1</v>
      </c>
      <c r="BA7" s="20">
        <f t="shared" si="2"/>
        <v>6000000</v>
      </c>
      <c r="BB7" s="20">
        <f t="shared" si="3"/>
        <v>0</v>
      </c>
      <c r="BC7" s="20">
        <f t="shared" si="3"/>
        <v>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3"/>
        <v>0</v>
      </c>
      <c r="BO7" s="20">
        <f t="shared" si="3"/>
        <v>0</v>
      </c>
      <c r="BP7" s="20">
        <f t="shared" si="3"/>
        <v>0</v>
      </c>
      <c r="BQ7" s="20">
        <f t="shared" si="3"/>
        <v>6000000</v>
      </c>
      <c r="BR7" s="20">
        <f t="shared" si="4"/>
        <v>0</v>
      </c>
      <c r="BS7" s="20">
        <f t="shared" si="4"/>
        <v>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1">
        <f t="shared" ref="BW7:BW13" si="13">+BX7/G7</f>
        <v>0</v>
      </c>
      <c r="BX7" s="20">
        <f t="shared" si="5"/>
        <v>0</v>
      </c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1">
        <f t="shared" si="6"/>
        <v>1</v>
      </c>
      <c r="CU7" s="20">
        <f t="shared" si="7"/>
        <v>6000000</v>
      </c>
      <c r="CV7" s="20">
        <f t="shared" si="8"/>
        <v>0</v>
      </c>
      <c r="CW7" s="20">
        <f t="shared" si="8"/>
        <v>0</v>
      </c>
      <c r="CX7" s="20">
        <f t="shared" si="8"/>
        <v>0</v>
      </c>
      <c r="CY7" s="20">
        <f t="shared" si="8"/>
        <v>0</v>
      </c>
      <c r="CZ7" s="20">
        <f t="shared" si="8"/>
        <v>0</v>
      </c>
      <c r="DA7" s="20">
        <f t="shared" si="8"/>
        <v>0</v>
      </c>
      <c r="DB7" s="20">
        <f t="shared" si="8"/>
        <v>0</v>
      </c>
      <c r="DC7" s="20">
        <f t="shared" si="8"/>
        <v>0</v>
      </c>
      <c r="DD7" s="20">
        <f t="shared" si="8"/>
        <v>0</v>
      </c>
      <c r="DE7" s="20">
        <f t="shared" si="8"/>
        <v>0</v>
      </c>
      <c r="DF7" s="20">
        <f t="shared" si="8"/>
        <v>0</v>
      </c>
      <c r="DG7" s="20">
        <f t="shared" si="8"/>
        <v>0</v>
      </c>
      <c r="DH7" s="20">
        <f t="shared" si="8"/>
        <v>0</v>
      </c>
      <c r="DI7" s="20">
        <f t="shared" si="8"/>
        <v>0</v>
      </c>
      <c r="DJ7" s="20">
        <f t="shared" si="8"/>
        <v>0</v>
      </c>
      <c r="DK7" s="20">
        <f t="shared" si="8"/>
        <v>6000000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0</v>
      </c>
      <c r="DP7" s="20">
        <f t="shared" si="9"/>
        <v>0</v>
      </c>
    </row>
    <row r="8" spans="1:120" ht="58.5" customHeight="1" x14ac:dyDescent="0.3">
      <c r="A8" s="26"/>
      <c r="B8" s="225"/>
      <c r="C8" s="16" t="s">
        <v>54</v>
      </c>
      <c r="D8" s="27" t="s">
        <v>55</v>
      </c>
      <c r="E8" s="18">
        <v>510</v>
      </c>
      <c r="F8" s="19" t="s">
        <v>51</v>
      </c>
      <c r="G8" s="20">
        <f t="shared" si="10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1">
        <f t="shared" si="0"/>
        <v>0.67111146666666666</v>
      </c>
      <c r="AD8" s="20">
        <f t="shared" si="11"/>
        <v>20133344</v>
      </c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>
        <f>+'[1]ENERO 2019'!$Y$783</f>
        <v>20133344</v>
      </c>
      <c r="AU8" s="20"/>
      <c r="AV8" s="20"/>
      <c r="AW8" s="20"/>
      <c r="AX8" s="20"/>
      <c r="AY8" s="20"/>
      <c r="AZ8" s="21">
        <f t="shared" si="12"/>
        <v>0.32888853333333334</v>
      </c>
      <c r="BA8" s="20">
        <f t="shared" si="2"/>
        <v>9866656</v>
      </c>
      <c r="BB8" s="20">
        <f t="shared" si="3"/>
        <v>0</v>
      </c>
      <c r="BC8" s="20">
        <f t="shared" si="3"/>
        <v>0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3"/>
        <v>0</v>
      </c>
      <c r="BO8" s="20">
        <f t="shared" si="3"/>
        <v>0</v>
      </c>
      <c r="BP8" s="20">
        <f t="shared" si="3"/>
        <v>0</v>
      </c>
      <c r="BQ8" s="20">
        <f t="shared" si="3"/>
        <v>9866656</v>
      </c>
      <c r="BR8" s="20">
        <f t="shared" si="4"/>
        <v>0</v>
      </c>
      <c r="BS8" s="20">
        <f t="shared" si="4"/>
        <v>0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1">
        <f t="shared" si="13"/>
        <v>0.33333333333333331</v>
      </c>
      <c r="BX8" s="20">
        <f t="shared" si="5"/>
        <v>10000000</v>
      </c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>
        <f>+'[1]ENERO 2019'!$H$784</f>
        <v>10000000</v>
      </c>
      <c r="CO8" s="20"/>
      <c r="CP8" s="20"/>
      <c r="CQ8" s="20"/>
      <c r="CR8" s="20"/>
      <c r="CS8" s="20"/>
      <c r="CT8" s="21">
        <f t="shared" si="6"/>
        <v>0.66666666666666674</v>
      </c>
      <c r="CU8" s="20">
        <f t="shared" si="7"/>
        <v>20000000</v>
      </c>
      <c r="CV8" s="20">
        <f t="shared" si="8"/>
        <v>0</v>
      </c>
      <c r="CW8" s="20">
        <f t="shared" si="8"/>
        <v>0</v>
      </c>
      <c r="CX8" s="20">
        <f t="shared" si="8"/>
        <v>0</v>
      </c>
      <c r="CY8" s="20">
        <f t="shared" si="8"/>
        <v>0</v>
      </c>
      <c r="CZ8" s="20">
        <f t="shared" si="8"/>
        <v>0</v>
      </c>
      <c r="DA8" s="20">
        <f t="shared" si="8"/>
        <v>0</v>
      </c>
      <c r="DB8" s="20">
        <f t="shared" si="8"/>
        <v>0</v>
      </c>
      <c r="DC8" s="20">
        <f t="shared" si="8"/>
        <v>0</v>
      </c>
      <c r="DD8" s="20">
        <f t="shared" si="8"/>
        <v>0</v>
      </c>
      <c r="DE8" s="20">
        <f t="shared" si="8"/>
        <v>0</v>
      </c>
      <c r="DF8" s="20">
        <f t="shared" si="8"/>
        <v>0</v>
      </c>
      <c r="DG8" s="20">
        <f t="shared" si="8"/>
        <v>0</v>
      </c>
      <c r="DH8" s="20">
        <f t="shared" si="8"/>
        <v>0</v>
      </c>
      <c r="DI8" s="20">
        <f t="shared" si="8"/>
        <v>0</v>
      </c>
      <c r="DJ8" s="20">
        <f t="shared" si="8"/>
        <v>0</v>
      </c>
      <c r="DK8" s="20">
        <f t="shared" si="8"/>
        <v>20000000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0</v>
      </c>
      <c r="DP8" s="20">
        <f t="shared" si="9"/>
        <v>0</v>
      </c>
    </row>
    <row r="9" spans="1:120" ht="35.25" customHeight="1" x14ac:dyDescent="0.3">
      <c r="A9" s="26"/>
      <c r="B9" s="226"/>
      <c r="C9" s="16" t="s">
        <v>56</v>
      </c>
      <c r="D9" s="27" t="s">
        <v>57</v>
      </c>
      <c r="E9" s="18">
        <v>510</v>
      </c>
      <c r="F9" s="19" t="s">
        <v>51</v>
      </c>
      <c r="G9" s="20">
        <f t="shared" si="10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1">
        <f t="shared" si="0"/>
        <v>0</v>
      </c>
      <c r="AD9" s="20">
        <f t="shared" si="11"/>
        <v>0</v>
      </c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1">
        <f t="shared" si="12"/>
        <v>1</v>
      </c>
      <c r="BA9" s="20">
        <f t="shared" si="2"/>
        <v>5000000</v>
      </c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>
        <f t="shared" si="3"/>
        <v>5000000</v>
      </c>
      <c r="BR9" s="20">
        <f t="shared" si="4"/>
        <v>0</v>
      </c>
      <c r="BS9" s="20"/>
      <c r="BT9" s="20"/>
      <c r="BU9" s="20"/>
      <c r="BV9" s="20"/>
      <c r="BW9" s="21">
        <f t="shared" si="13"/>
        <v>0</v>
      </c>
      <c r="BX9" s="20">
        <f t="shared" si="5"/>
        <v>0</v>
      </c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1">
        <f t="shared" si="6"/>
        <v>1</v>
      </c>
      <c r="CU9" s="20">
        <f t="shared" si="7"/>
        <v>5000000</v>
      </c>
      <c r="CV9" s="20">
        <f t="shared" si="8"/>
        <v>0</v>
      </c>
      <c r="CW9" s="20">
        <f t="shared" si="8"/>
        <v>0</v>
      </c>
      <c r="CX9" s="20">
        <f t="shared" si="8"/>
        <v>0</v>
      </c>
      <c r="CY9" s="20">
        <f t="shared" si="8"/>
        <v>0</v>
      </c>
      <c r="CZ9" s="20">
        <f t="shared" si="8"/>
        <v>0</v>
      </c>
      <c r="DA9" s="20">
        <f t="shared" si="8"/>
        <v>0</v>
      </c>
      <c r="DB9" s="20">
        <f t="shared" si="8"/>
        <v>0</v>
      </c>
      <c r="DC9" s="20">
        <f t="shared" si="8"/>
        <v>0</v>
      </c>
      <c r="DD9" s="20">
        <f t="shared" si="8"/>
        <v>0</v>
      </c>
      <c r="DE9" s="20">
        <f t="shared" si="8"/>
        <v>0</v>
      </c>
      <c r="DF9" s="20">
        <f t="shared" si="8"/>
        <v>0</v>
      </c>
      <c r="DG9" s="20">
        <f t="shared" si="8"/>
        <v>0</v>
      </c>
      <c r="DH9" s="20">
        <f t="shared" si="8"/>
        <v>0</v>
      </c>
      <c r="DI9" s="20">
        <f t="shared" si="8"/>
        <v>0</v>
      </c>
      <c r="DJ9" s="20">
        <f t="shared" si="8"/>
        <v>0</v>
      </c>
      <c r="DK9" s="20">
        <f t="shared" si="8"/>
        <v>5000000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0</v>
      </c>
      <c r="DP9" s="20">
        <f t="shared" si="9"/>
        <v>0</v>
      </c>
    </row>
    <row r="10" spans="1:120" ht="51.75" customHeight="1" x14ac:dyDescent="0.3">
      <c r="A10" s="26"/>
      <c r="B10" s="224" t="s">
        <v>58</v>
      </c>
      <c r="C10" s="16" t="s">
        <v>59</v>
      </c>
      <c r="D10" s="17" t="s">
        <v>60</v>
      </c>
      <c r="E10" s="18">
        <v>510</v>
      </c>
      <c r="F10" s="19" t="s">
        <v>61</v>
      </c>
      <c r="G10" s="20">
        <f t="shared" si="10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>
        <f>45000000+25000000+5000000</f>
        <v>75000000</v>
      </c>
      <c r="AC10" s="21">
        <f t="shared" si="0"/>
        <v>5.4945054945054944E-2</v>
      </c>
      <c r="AD10" s="20">
        <f t="shared" si="11"/>
        <v>5000000</v>
      </c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>
        <f>+'[1]ENERO 2019'!$AF$797</f>
        <v>5000000</v>
      </c>
      <c r="AZ10" s="21">
        <f t="shared" si="12"/>
        <v>0.94505494505494503</v>
      </c>
      <c r="BA10" s="20">
        <f t="shared" si="2"/>
        <v>86000000</v>
      </c>
      <c r="BB10" s="20">
        <f t="shared" si="3"/>
        <v>0</v>
      </c>
      <c r="BC10" s="20">
        <f t="shared" si="3"/>
        <v>0</v>
      </c>
      <c r="BD10" s="20">
        <f t="shared" si="3"/>
        <v>0</v>
      </c>
      <c r="BE10" s="20">
        <f t="shared" si="3"/>
        <v>0</v>
      </c>
      <c r="BF10" s="20">
        <f t="shared" si="3"/>
        <v>0</v>
      </c>
      <c r="BG10" s="20">
        <f t="shared" si="3"/>
        <v>0</v>
      </c>
      <c r="BH10" s="20">
        <f t="shared" si="3"/>
        <v>0</v>
      </c>
      <c r="BI10" s="20">
        <f t="shared" si="3"/>
        <v>0</v>
      </c>
      <c r="BJ10" s="20">
        <f t="shared" si="3"/>
        <v>0</v>
      </c>
      <c r="BK10" s="20">
        <f t="shared" si="3"/>
        <v>0</v>
      </c>
      <c r="BL10" s="20">
        <f t="shared" si="3"/>
        <v>0</v>
      </c>
      <c r="BM10" s="20">
        <f t="shared" si="3"/>
        <v>0</v>
      </c>
      <c r="BN10" s="20">
        <f t="shared" si="3"/>
        <v>0</v>
      </c>
      <c r="BO10" s="20">
        <f t="shared" si="3"/>
        <v>0</v>
      </c>
      <c r="BP10" s="20">
        <f t="shared" si="3"/>
        <v>0</v>
      </c>
      <c r="BQ10" s="20">
        <f t="shared" si="3"/>
        <v>16000000</v>
      </c>
      <c r="BR10" s="20">
        <f t="shared" si="4"/>
        <v>0</v>
      </c>
      <c r="BS10" s="20">
        <f t="shared" si="4"/>
        <v>0</v>
      </c>
      <c r="BT10" s="20">
        <f t="shared" si="4"/>
        <v>0</v>
      </c>
      <c r="BU10" s="20">
        <f t="shared" si="4"/>
        <v>0</v>
      </c>
      <c r="BV10" s="20">
        <f t="shared" si="4"/>
        <v>70000000</v>
      </c>
      <c r="BW10" s="21">
        <f t="shared" si="13"/>
        <v>0</v>
      </c>
      <c r="BX10" s="20">
        <f t="shared" si="5"/>
        <v>0</v>
      </c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1">
        <f t="shared" si="6"/>
        <v>1</v>
      </c>
      <c r="CU10" s="20">
        <f t="shared" si="7"/>
        <v>91000000</v>
      </c>
      <c r="CV10" s="20">
        <f t="shared" si="8"/>
        <v>0</v>
      </c>
      <c r="CW10" s="20">
        <f t="shared" si="8"/>
        <v>0</v>
      </c>
      <c r="CX10" s="20">
        <f t="shared" si="8"/>
        <v>0</v>
      </c>
      <c r="CY10" s="20">
        <f t="shared" si="8"/>
        <v>0</v>
      </c>
      <c r="CZ10" s="20">
        <f t="shared" si="8"/>
        <v>0</v>
      </c>
      <c r="DA10" s="20">
        <f t="shared" si="8"/>
        <v>0</v>
      </c>
      <c r="DB10" s="20">
        <f t="shared" si="8"/>
        <v>0</v>
      </c>
      <c r="DC10" s="20">
        <f t="shared" si="8"/>
        <v>0</v>
      </c>
      <c r="DD10" s="20">
        <f t="shared" si="8"/>
        <v>0</v>
      </c>
      <c r="DE10" s="20">
        <f t="shared" si="8"/>
        <v>0</v>
      </c>
      <c r="DF10" s="20">
        <f t="shared" si="8"/>
        <v>0</v>
      </c>
      <c r="DG10" s="20">
        <f t="shared" si="8"/>
        <v>0</v>
      </c>
      <c r="DH10" s="20">
        <f t="shared" si="8"/>
        <v>0</v>
      </c>
      <c r="DI10" s="20">
        <f t="shared" si="8"/>
        <v>0</v>
      </c>
      <c r="DJ10" s="20">
        <f t="shared" si="8"/>
        <v>0</v>
      </c>
      <c r="DK10" s="20">
        <f t="shared" si="8"/>
        <v>16000000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0</v>
      </c>
      <c r="DP10" s="20">
        <f t="shared" si="9"/>
        <v>75000000</v>
      </c>
    </row>
    <row r="11" spans="1:120" ht="37.5" customHeight="1" x14ac:dyDescent="0.3">
      <c r="A11" s="26"/>
      <c r="B11" s="224"/>
      <c r="C11" s="16" t="s">
        <v>62</v>
      </c>
      <c r="D11" s="17" t="s">
        <v>63</v>
      </c>
      <c r="E11" s="18">
        <v>510</v>
      </c>
      <c r="F11" s="19" t="s">
        <v>51</v>
      </c>
      <c r="G11" s="20">
        <f t="shared" si="10"/>
        <v>20000000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/>
      <c r="AC11" s="21">
        <f t="shared" si="0"/>
        <v>0</v>
      </c>
      <c r="AD11" s="20">
        <f t="shared" si="11"/>
        <v>0</v>
      </c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1">
        <f t="shared" si="12"/>
        <v>1</v>
      </c>
      <c r="BA11" s="20">
        <f t="shared" si="2"/>
        <v>20000000</v>
      </c>
      <c r="BB11" s="20">
        <f t="shared" si="3"/>
        <v>0</v>
      </c>
      <c r="BC11" s="20">
        <f t="shared" si="3"/>
        <v>0</v>
      </c>
      <c r="BD11" s="20">
        <f t="shared" si="3"/>
        <v>0</v>
      </c>
      <c r="BE11" s="20">
        <f t="shared" si="3"/>
        <v>0</v>
      </c>
      <c r="BF11" s="20">
        <f t="shared" si="3"/>
        <v>0</v>
      </c>
      <c r="BG11" s="20">
        <f t="shared" si="3"/>
        <v>0</v>
      </c>
      <c r="BH11" s="20">
        <f t="shared" si="3"/>
        <v>0</v>
      </c>
      <c r="BI11" s="20">
        <f t="shared" si="3"/>
        <v>0</v>
      </c>
      <c r="BJ11" s="20">
        <f t="shared" si="3"/>
        <v>0</v>
      </c>
      <c r="BK11" s="20">
        <f t="shared" si="3"/>
        <v>0</v>
      </c>
      <c r="BL11" s="20">
        <f t="shared" si="3"/>
        <v>0</v>
      </c>
      <c r="BM11" s="20">
        <f t="shared" si="3"/>
        <v>0</v>
      </c>
      <c r="BN11" s="20">
        <f t="shared" si="3"/>
        <v>0</v>
      </c>
      <c r="BO11" s="20">
        <f t="shared" si="3"/>
        <v>0</v>
      </c>
      <c r="BP11" s="20">
        <f t="shared" si="3"/>
        <v>0</v>
      </c>
      <c r="BQ11" s="20">
        <f t="shared" si="3"/>
        <v>20000000</v>
      </c>
      <c r="BR11" s="20">
        <f t="shared" si="4"/>
        <v>0</v>
      </c>
      <c r="BS11" s="20">
        <f t="shared" si="4"/>
        <v>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1">
        <f t="shared" si="13"/>
        <v>0</v>
      </c>
      <c r="BX11" s="20">
        <f t="shared" si="5"/>
        <v>0</v>
      </c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1">
        <f t="shared" si="6"/>
        <v>1</v>
      </c>
      <c r="CU11" s="20">
        <f t="shared" si="7"/>
        <v>20000000</v>
      </c>
      <c r="CV11" s="20">
        <f t="shared" si="8"/>
        <v>0</v>
      </c>
      <c r="CW11" s="20">
        <f t="shared" si="8"/>
        <v>0</v>
      </c>
      <c r="CX11" s="20">
        <f t="shared" si="8"/>
        <v>0</v>
      </c>
      <c r="CY11" s="20">
        <f t="shared" si="8"/>
        <v>0</v>
      </c>
      <c r="CZ11" s="20">
        <f t="shared" si="8"/>
        <v>0</v>
      </c>
      <c r="DA11" s="20">
        <f t="shared" si="8"/>
        <v>0</v>
      </c>
      <c r="DB11" s="20">
        <f t="shared" si="8"/>
        <v>0</v>
      </c>
      <c r="DC11" s="20">
        <f t="shared" si="8"/>
        <v>0</v>
      </c>
      <c r="DD11" s="20">
        <f t="shared" si="8"/>
        <v>0</v>
      </c>
      <c r="DE11" s="20">
        <f t="shared" si="8"/>
        <v>0</v>
      </c>
      <c r="DF11" s="20">
        <f t="shared" si="8"/>
        <v>0</v>
      </c>
      <c r="DG11" s="20">
        <f t="shared" si="8"/>
        <v>0</v>
      </c>
      <c r="DH11" s="20">
        <f t="shared" si="8"/>
        <v>0</v>
      </c>
      <c r="DI11" s="20">
        <f t="shared" si="8"/>
        <v>0</v>
      </c>
      <c r="DJ11" s="20">
        <f t="shared" si="8"/>
        <v>0</v>
      </c>
      <c r="DK11" s="20">
        <f t="shared" si="8"/>
        <v>20000000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0</v>
      </c>
      <c r="DP11" s="20">
        <f t="shared" si="9"/>
        <v>0</v>
      </c>
    </row>
    <row r="12" spans="1:120" ht="50.25" customHeight="1" x14ac:dyDescent="0.3">
      <c r="A12" s="26"/>
      <c r="B12" s="224"/>
      <c r="C12" s="16" t="s">
        <v>64</v>
      </c>
      <c r="D12" s="17" t="s">
        <v>65</v>
      </c>
      <c r="E12" s="18">
        <v>510</v>
      </c>
      <c r="F12" s="19" t="s">
        <v>51</v>
      </c>
      <c r="G12" s="20">
        <f t="shared" si="10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1">
        <f t="shared" si="0"/>
        <v>0</v>
      </c>
      <c r="AD12" s="20">
        <f t="shared" si="11"/>
        <v>0</v>
      </c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1">
        <f t="shared" si="12"/>
        <v>1</v>
      </c>
      <c r="BA12" s="20">
        <f t="shared" si="2"/>
        <v>15000000</v>
      </c>
      <c r="BB12" s="20">
        <f t="shared" si="3"/>
        <v>0</v>
      </c>
      <c r="BC12" s="20">
        <f t="shared" si="3"/>
        <v>0</v>
      </c>
      <c r="BD12" s="20">
        <f t="shared" si="3"/>
        <v>0</v>
      </c>
      <c r="BE12" s="20">
        <f t="shared" si="3"/>
        <v>0</v>
      </c>
      <c r="BF12" s="20">
        <f t="shared" si="3"/>
        <v>0</v>
      </c>
      <c r="BG12" s="20">
        <f t="shared" si="3"/>
        <v>0</v>
      </c>
      <c r="BH12" s="20">
        <f t="shared" si="3"/>
        <v>0</v>
      </c>
      <c r="BI12" s="20">
        <f t="shared" si="3"/>
        <v>0</v>
      </c>
      <c r="BJ12" s="20">
        <f t="shared" si="3"/>
        <v>0</v>
      </c>
      <c r="BK12" s="20">
        <f t="shared" si="3"/>
        <v>0</v>
      </c>
      <c r="BL12" s="20">
        <f t="shared" si="3"/>
        <v>0</v>
      </c>
      <c r="BM12" s="20">
        <f t="shared" si="3"/>
        <v>0</v>
      </c>
      <c r="BN12" s="20">
        <f t="shared" si="3"/>
        <v>0</v>
      </c>
      <c r="BO12" s="20">
        <f t="shared" si="3"/>
        <v>0</v>
      </c>
      <c r="BP12" s="20">
        <f t="shared" si="3"/>
        <v>0</v>
      </c>
      <c r="BQ12" s="20">
        <f t="shared" si="3"/>
        <v>15000000</v>
      </c>
      <c r="BR12" s="20">
        <f t="shared" si="4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1">
        <f t="shared" si="13"/>
        <v>0</v>
      </c>
      <c r="BX12" s="20">
        <f t="shared" si="5"/>
        <v>0</v>
      </c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1">
        <f t="shared" si="6"/>
        <v>1</v>
      </c>
      <c r="CU12" s="20">
        <f t="shared" si="7"/>
        <v>15000000</v>
      </c>
      <c r="CV12" s="20">
        <f t="shared" si="8"/>
        <v>0</v>
      </c>
      <c r="CW12" s="20">
        <f t="shared" si="8"/>
        <v>0</v>
      </c>
      <c r="CX12" s="20">
        <f t="shared" si="8"/>
        <v>0</v>
      </c>
      <c r="CY12" s="20">
        <f t="shared" si="8"/>
        <v>0</v>
      </c>
      <c r="CZ12" s="20">
        <f t="shared" si="8"/>
        <v>0</v>
      </c>
      <c r="DA12" s="20">
        <f t="shared" si="8"/>
        <v>0</v>
      </c>
      <c r="DB12" s="20">
        <f t="shared" si="8"/>
        <v>0</v>
      </c>
      <c r="DC12" s="20">
        <f t="shared" si="8"/>
        <v>0</v>
      </c>
      <c r="DD12" s="20">
        <f t="shared" si="8"/>
        <v>0</v>
      </c>
      <c r="DE12" s="20">
        <f t="shared" si="8"/>
        <v>0</v>
      </c>
      <c r="DF12" s="20">
        <f t="shared" si="8"/>
        <v>0</v>
      </c>
      <c r="DG12" s="20">
        <f t="shared" si="8"/>
        <v>0</v>
      </c>
      <c r="DH12" s="20">
        <f t="shared" si="8"/>
        <v>0</v>
      </c>
      <c r="DI12" s="20">
        <f t="shared" si="8"/>
        <v>0</v>
      </c>
      <c r="DJ12" s="20">
        <f t="shared" si="8"/>
        <v>0</v>
      </c>
      <c r="DK12" s="20">
        <f t="shared" si="8"/>
        <v>15000000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0</v>
      </c>
      <c r="DP12" s="20">
        <f t="shared" si="9"/>
        <v>0</v>
      </c>
    </row>
    <row r="13" spans="1:120" ht="32.25" customHeight="1" x14ac:dyDescent="0.3">
      <c r="A13" s="26"/>
      <c r="B13" s="224"/>
      <c r="C13" s="16" t="s">
        <v>66</v>
      </c>
      <c r="D13" s="17" t="s">
        <v>67</v>
      </c>
      <c r="E13" s="18">
        <v>510</v>
      </c>
      <c r="F13" s="19" t="s">
        <v>51</v>
      </c>
      <c r="G13" s="20">
        <f t="shared" si="10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1">
        <f t="shared" si="0"/>
        <v>0</v>
      </c>
      <c r="AD13" s="20">
        <f t="shared" si="11"/>
        <v>0</v>
      </c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1">
        <f t="shared" si="12"/>
        <v>1</v>
      </c>
      <c r="BA13" s="20">
        <f t="shared" si="2"/>
        <v>40000000</v>
      </c>
      <c r="BB13" s="20">
        <f t="shared" si="3"/>
        <v>0</v>
      </c>
      <c r="BC13" s="20">
        <f t="shared" si="3"/>
        <v>0</v>
      </c>
      <c r="BD13" s="20">
        <f t="shared" si="3"/>
        <v>0</v>
      </c>
      <c r="BE13" s="20">
        <f t="shared" si="3"/>
        <v>0</v>
      </c>
      <c r="BF13" s="20">
        <f t="shared" si="3"/>
        <v>0</v>
      </c>
      <c r="BG13" s="20">
        <f t="shared" si="3"/>
        <v>0</v>
      </c>
      <c r="BH13" s="20">
        <f t="shared" si="3"/>
        <v>0</v>
      </c>
      <c r="BI13" s="20">
        <f t="shared" si="3"/>
        <v>0</v>
      </c>
      <c r="BJ13" s="20">
        <f t="shared" si="3"/>
        <v>0</v>
      </c>
      <c r="BK13" s="20">
        <f t="shared" si="3"/>
        <v>0</v>
      </c>
      <c r="BL13" s="20">
        <f t="shared" si="3"/>
        <v>0</v>
      </c>
      <c r="BM13" s="20">
        <f t="shared" si="3"/>
        <v>0</v>
      </c>
      <c r="BN13" s="20">
        <f t="shared" si="3"/>
        <v>0</v>
      </c>
      <c r="BO13" s="20">
        <f t="shared" si="3"/>
        <v>0</v>
      </c>
      <c r="BP13" s="20">
        <f t="shared" si="3"/>
        <v>0</v>
      </c>
      <c r="BQ13" s="20">
        <f t="shared" si="3"/>
        <v>40000000</v>
      </c>
      <c r="BR13" s="20">
        <f t="shared" si="4"/>
        <v>0</v>
      </c>
      <c r="BS13" s="20">
        <f t="shared" si="4"/>
        <v>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1">
        <f t="shared" si="13"/>
        <v>0</v>
      </c>
      <c r="BX13" s="20">
        <f t="shared" si="5"/>
        <v>0</v>
      </c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1">
        <f t="shared" si="6"/>
        <v>1</v>
      </c>
      <c r="CU13" s="20">
        <f t="shared" si="7"/>
        <v>40000000</v>
      </c>
      <c r="CV13" s="20">
        <f t="shared" si="8"/>
        <v>0</v>
      </c>
      <c r="CW13" s="20">
        <f t="shared" si="8"/>
        <v>0</v>
      </c>
      <c r="CX13" s="20">
        <f t="shared" si="8"/>
        <v>0</v>
      </c>
      <c r="CY13" s="20">
        <f t="shared" si="8"/>
        <v>0</v>
      </c>
      <c r="CZ13" s="20">
        <f t="shared" si="8"/>
        <v>0</v>
      </c>
      <c r="DA13" s="20">
        <f t="shared" si="8"/>
        <v>0</v>
      </c>
      <c r="DB13" s="20">
        <f t="shared" si="8"/>
        <v>0</v>
      </c>
      <c r="DC13" s="20">
        <f t="shared" si="8"/>
        <v>0</v>
      </c>
      <c r="DD13" s="20">
        <f t="shared" si="8"/>
        <v>0</v>
      </c>
      <c r="DE13" s="20">
        <f t="shared" si="8"/>
        <v>0</v>
      </c>
      <c r="DF13" s="20">
        <f t="shared" si="8"/>
        <v>0</v>
      </c>
      <c r="DG13" s="20">
        <f t="shared" si="8"/>
        <v>0</v>
      </c>
      <c r="DH13" s="20">
        <f t="shared" si="8"/>
        <v>0</v>
      </c>
      <c r="DI13" s="20">
        <f t="shared" si="8"/>
        <v>0</v>
      </c>
      <c r="DJ13" s="20">
        <f t="shared" si="8"/>
        <v>0</v>
      </c>
      <c r="DK13" s="20">
        <f t="shared" si="8"/>
        <v>40000000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0</v>
      </c>
      <c r="DP13" s="20">
        <f t="shared" si="9"/>
        <v>0</v>
      </c>
    </row>
    <row r="14" spans="1:120" ht="45" customHeight="1" x14ac:dyDescent="0.3">
      <c r="A14" s="26"/>
      <c r="B14" s="221" t="s">
        <v>68</v>
      </c>
      <c r="C14" s="28" t="s">
        <v>69</v>
      </c>
      <c r="D14" s="27" t="s">
        <v>70</v>
      </c>
      <c r="E14" s="18">
        <v>310</v>
      </c>
      <c r="F14" s="19" t="s">
        <v>51</v>
      </c>
      <c r="G14" s="20">
        <f t="shared" si="10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1">
        <f t="shared" si="0"/>
        <v>0.30199999999999999</v>
      </c>
      <c r="AD14" s="20">
        <f t="shared" si="11"/>
        <v>30200000</v>
      </c>
      <c r="AE14" s="20"/>
      <c r="AF14" s="20">
        <f>+'[1]ENERO 2019'!$K$126</f>
        <v>30200000</v>
      </c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1">
        <f t="shared" si="12"/>
        <v>0.69799999999999995</v>
      </c>
      <c r="BA14" s="20">
        <f t="shared" si="2"/>
        <v>69800000</v>
      </c>
      <c r="BB14" s="20">
        <f t="shared" si="3"/>
        <v>0</v>
      </c>
      <c r="BC14" s="20">
        <f t="shared" si="3"/>
        <v>69800000</v>
      </c>
      <c r="BD14" s="20">
        <f t="shared" si="3"/>
        <v>0</v>
      </c>
      <c r="BE14" s="20">
        <f t="shared" si="3"/>
        <v>0</v>
      </c>
      <c r="BF14" s="20">
        <f t="shared" si="3"/>
        <v>0</v>
      </c>
      <c r="BG14" s="20">
        <f t="shared" si="3"/>
        <v>0</v>
      </c>
      <c r="BH14" s="20">
        <f t="shared" si="3"/>
        <v>0</v>
      </c>
      <c r="BI14" s="20">
        <f t="shared" si="3"/>
        <v>0</v>
      </c>
      <c r="BJ14" s="20">
        <f t="shared" si="3"/>
        <v>0</v>
      </c>
      <c r="BK14" s="20">
        <f t="shared" si="3"/>
        <v>0</v>
      </c>
      <c r="BL14" s="20">
        <f t="shared" si="3"/>
        <v>0</v>
      </c>
      <c r="BM14" s="20">
        <f t="shared" si="3"/>
        <v>0</v>
      </c>
      <c r="BN14" s="20">
        <f t="shared" si="3"/>
        <v>0</v>
      </c>
      <c r="BO14" s="20">
        <f t="shared" si="3"/>
        <v>0</v>
      </c>
      <c r="BP14" s="20">
        <f t="shared" si="3"/>
        <v>0</v>
      </c>
      <c r="BQ14" s="20">
        <f t="shared" si="3"/>
        <v>0</v>
      </c>
      <c r="BR14" s="20">
        <f t="shared" si="4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1">
        <f>+BX14/G14</f>
        <v>0.14000000000000001</v>
      </c>
      <c r="BX14" s="20">
        <f t="shared" si="5"/>
        <v>14000000</v>
      </c>
      <c r="BY14" s="20"/>
      <c r="BZ14" s="20">
        <f>+'[1]ENERO 2019'!$H$124</f>
        <v>14000000</v>
      </c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1">
        <f t="shared" si="6"/>
        <v>0.86</v>
      </c>
      <c r="CU14" s="20">
        <f t="shared" si="7"/>
        <v>86000000</v>
      </c>
      <c r="CV14" s="20">
        <f t="shared" si="8"/>
        <v>0</v>
      </c>
      <c r="CW14" s="20">
        <f t="shared" si="8"/>
        <v>86000000</v>
      </c>
      <c r="CX14" s="20">
        <f t="shared" si="8"/>
        <v>0</v>
      </c>
      <c r="CY14" s="20">
        <f t="shared" si="8"/>
        <v>0</v>
      </c>
      <c r="CZ14" s="20">
        <f t="shared" si="8"/>
        <v>0</v>
      </c>
      <c r="DA14" s="20">
        <f t="shared" si="8"/>
        <v>0</v>
      </c>
      <c r="DB14" s="20">
        <f t="shared" si="8"/>
        <v>0</v>
      </c>
      <c r="DC14" s="20">
        <f t="shared" si="8"/>
        <v>0</v>
      </c>
      <c r="DD14" s="20">
        <f t="shared" si="8"/>
        <v>0</v>
      </c>
      <c r="DE14" s="20">
        <f t="shared" si="8"/>
        <v>0</v>
      </c>
      <c r="DF14" s="20">
        <f t="shared" si="8"/>
        <v>0</v>
      </c>
      <c r="DG14" s="20">
        <f t="shared" si="8"/>
        <v>0</v>
      </c>
      <c r="DH14" s="20">
        <f t="shared" si="8"/>
        <v>0</v>
      </c>
      <c r="DI14" s="20">
        <f t="shared" si="8"/>
        <v>0</v>
      </c>
      <c r="DJ14" s="20">
        <f t="shared" si="8"/>
        <v>0</v>
      </c>
      <c r="DK14" s="20">
        <f t="shared" si="8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9"/>
        <v>0</v>
      </c>
    </row>
    <row r="15" spans="1:120" ht="51" customHeight="1" x14ac:dyDescent="0.3">
      <c r="A15" s="26"/>
      <c r="B15" s="222"/>
      <c r="C15" s="16" t="s">
        <v>71</v>
      </c>
      <c r="D15" s="17" t="s">
        <v>72</v>
      </c>
      <c r="E15" s="18">
        <v>310</v>
      </c>
      <c r="F15" s="29" t="s">
        <v>73</v>
      </c>
      <c r="G15" s="20">
        <f t="shared" si="10"/>
        <v>340000000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>
        <f>50000000</f>
        <v>50000000</v>
      </c>
      <c r="AC15" s="21">
        <f t="shared" si="0"/>
        <v>3.2352941176470591E-2</v>
      </c>
      <c r="AD15" s="20">
        <f t="shared" si="1"/>
        <v>11000000</v>
      </c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>
        <f>+'[1]ENERO 2019'!$AF$133</f>
        <v>11000000</v>
      </c>
      <c r="AZ15" s="21">
        <f t="shared" si="12"/>
        <v>0.96764705882352942</v>
      </c>
      <c r="BA15" s="20">
        <f t="shared" si="2"/>
        <v>329000000</v>
      </c>
      <c r="BB15" s="20">
        <f t="shared" si="3"/>
        <v>0</v>
      </c>
      <c r="BC15" s="20">
        <f t="shared" si="3"/>
        <v>290000000</v>
      </c>
      <c r="BD15" s="20">
        <f t="shared" si="3"/>
        <v>0</v>
      </c>
      <c r="BE15" s="20">
        <f t="shared" si="3"/>
        <v>0</v>
      </c>
      <c r="BF15" s="20">
        <f t="shared" si="3"/>
        <v>0</v>
      </c>
      <c r="BG15" s="20">
        <f t="shared" si="3"/>
        <v>0</v>
      </c>
      <c r="BH15" s="20">
        <f t="shared" si="3"/>
        <v>0</v>
      </c>
      <c r="BI15" s="20">
        <f t="shared" si="3"/>
        <v>0</v>
      </c>
      <c r="BJ15" s="20">
        <f t="shared" si="3"/>
        <v>0</v>
      </c>
      <c r="BK15" s="20">
        <f t="shared" si="3"/>
        <v>0</v>
      </c>
      <c r="BL15" s="20">
        <f t="shared" si="3"/>
        <v>0</v>
      </c>
      <c r="BM15" s="20">
        <f t="shared" si="3"/>
        <v>0</v>
      </c>
      <c r="BN15" s="20">
        <f t="shared" si="3"/>
        <v>0</v>
      </c>
      <c r="BO15" s="20">
        <f t="shared" si="3"/>
        <v>0</v>
      </c>
      <c r="BP15" s="20">
        <f t="shared" si="3"/>
        <v>0</v>
      </c>
      <c r="BQ15" s="20">
        <f t="shared" si="3"/>
        <v>0</v>
      </c>
      <c r="BR15" s="20">
        <f t="shared" si="4"/>
        <v>0</v>
      </c>
      <c r="BS15" s="20">
        <f t="shared" si="4"/>
        <v>0</v>
      </c>
      <c r="BT15" s="20">
        <f t="shared" si="4"/>
        <v>0</v>
      </c>
      <c r="BU15" s="20">
        <f t="shared" si="4"/>
        <v>0</v>
      </c>
      <c r="BV15" s="20">
        <f t="shared" si="4"/>
        <v>39000000</v>
      </c>
      <c r="BW15" s="21">
        <f>+BX15/G15</f>
        <v>0</v>
      </c>
      <c r="BX15" s="20">
        <f t="shared" si="5"/>
        <v>0</v>
      </c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1">
        <f t="shared" si="6"/>
        <v>1</v>
      </c>
      <c r="CU15" s="20">
        <f t="shared" si="7"/>
        <v>340000000</v>
      </c>
      <c r="CV15" s="20">
        <f t="shared" si="8"/>
        <v>0</v>
      </c>
      <c r="CW15" s="20">
        <f t="shared" si="8"/>
        <v>290000000</v>
      </c>
      <c r="CX15" s="20">
        <f t="shared" si="8"/>
        <v>0</v>
      </c>
      <c r="CY15" s="20">
        <f t="shared" si="8"/>
        <v>0</v>
      </c>
      <c r="CZ15" s="20">
        <f t="shared" si="8"/>
        <v>0</v>
      </c>
      <c r="DA15" s="20">
        <f t="shared" si="8"/>
        <v>0</v>
      </c>
      <c r="DB15" s="20">
        <f t="shared" si="8"/>
        <v>0</v>
      </c>
      <c r="DC15" s="20">
        <f t="shared" si="8"/>
        <v>0</v>
      </c>
      <c r="DD15" s="20">
        <f t="shared" si="8"/>
        <v>0</v>
      </c>
      <c r="DE15" s="20">
        <f t="shared" si="8"/>
        <v>0</v>
      </c>
      <c r="DF15" s="20">
        <f t="shared" si="8"/>
        <v>0</v>
      </c>
      <c r="DG15" s="20">
        <f t="shared" si="8"/>
        <v>0</v>
      </c>
      <c r="DH15" s="20">
        <f t="shared" si="8"/>
        <v>0</v>
      </c>
      <c r="DI15" s="20">
        <f t="shared" si="8"/>
        <v>0</v>
      </c>
      <c r="DJ15" s="20">
        <f t="shared" si="8"/>
        <v>0</v>
      </c>
      <c r="DK15" s="20">
        <f t="shared" si="8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9"/>
        <v>50000000</v>
      </c>
    </row>
    <row r="16" spans="1:120" ht="23.25" customHeight="1" x14ac:dyDescent="0.3">
      <c r="A16" s="26"/>
      <c r="B16" s="222"/>
      <c r="C16" s="16" t="s">
        <v>74</v>
      </c>
      <c r="D16" s="17" t="s">
        <v>75</v>
      </c>
      <c r="E16" s="18">
        <v>310</v>
      </c>
      <c r="F16" s="19" t="s">
        <v>51</v>
      </c>
      <c r="G16" s="20">
        <f t="shared" si="10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1">
        <f t="shared" si="0"/>
        <v>0</v>
      </c>
      <c r="AD16" s="20">
        <f t="shared" si="1"/>
        <v>0</v>
      </c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1">
        <f t="shared" si="12"/>
        <v>1</v>
      </c>
      <c r="BA16" s="20">
        <f t="shared" si="2"/>
        <v>45000000</v>
      </c>
      <c r="BB16" s="20">
        <f t="shared" si="3"/>
        <v>0</v>
      </c>
      <c r="BC16" s="20">
        <f t="shared" si="3"/>
        <v>0</v>
      </c>
      <c r="BD16" s="20">
        <f t="shared" si="3"/>
        <v>0</v>
      </c>
      <c r="BE16" s="20">
        <f t="shared" si="3"/>
        <v>0</v>
      </c>
      <c r="BF16" s="20">
        <f t="shared" si="3"/>
        <v>0</v>
      </c>
      <c r="BG16" s="20">
        <f t="shared" si="3"/>
        <v>0</v>
      </c>
      <c r="BH16" s="20">
        <f t="shared" si="3"/>
        <v>0</v>
      </c>
      <c r="BI16" s="20">
        <f t="shared" si="3"/>
        <v>0</v>
      </c>
      <c r="BJ16" s="20">
        <f t="shared" si="3"/>
        <v>0</v>
      </c>
      <c r="BK16" s="20">
        <f t="shared" si="3"/>
        <v>0</v>
      </c>
      <c r="BL16" s="20">
        <f t="shared" si="3"/>
        <v>0</v>
      </c>
      <c r="BM16" s="20">
        <f t="shared" si="3"/>
        <v>0</v>
      </c>
      <c r="BN16" s="20">
        <f t="shared" si="3"/>
        <v>0</v>
      </c>
      <c r="BO16" s="20">
        <f t="shared" si="3"/>
        <v>0</v>
      </c>
      <c r="BP16" s="20">
        <f t="shared" si="3"/>
        <v>0</v>
      </c>
      <c r="BQ16" s="20">
        <f t="shared" si="3"/>
        <v>45000000</v>
      </c>
      <c r="BR16" s="20">
        <f t="shared" si="4"/>
        <v>0</v>
      </c>
      <c r="BS16" s="20">
        <f t="shared" si="4"/>
        <v>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1">
        <f>+BX16/G16</f>
        <v>0</v>
      </c>
      <c r="BX16" s="20">
        <f t="shared" si="5"/>
        <v>0</v>
      </c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1">
        <f t="shared" si="6"/>
        <v>1</v>
      </c>
      <c r="CU16" s="20">
        <f t="shared" si="7"/>
        <v>45000000</v>
      </c>
      <c r="CV16" s="20">
        <f t="shared" si="8"/>
        <v>0</v>
      </c>
      <c r="CW16" s="20">
        <f t="shared" si="8"/>
        <v>0</v>
      </c>
      <c r="CX16" s="20">
        <f t="shared" si="8"/>
        <v>0</v>
      </c>
      <c r="CY16" s="20">
        <f t="shared" si="8"/>
        <v>0</v>
      </c>
      <c r="CZ16" s="20">
        <f t="shared" si="8"/>
        <v>0</v>
      </c>
      <c r="DA16" s="20">
        <f t="shared" si="8"/>
        <v>0</v>
      </c>
      <c r="DB16" s="20">
        <f t="shared" si="8"/>
        <v>0</v>
      </c>
      <c r="DC16" s="20">
        <f t="shared" si="8"/>
        <v>0</v>
      </c>
      <c r="DD16" s="20">
        <f t="shared" si="8"/>
        <v>0</v>
      </c>
      <c r="DE16" s="20">
        <f t="shared" si="8"/>
        <v>0</v>
      </c>
      <c r="DF16" s="20">
        <f t="shared" si="8"/>
        <v>0</v>
      </c>
      <c r="DG16" s="20">
        <f t="shared" si="8"/>
        <v>0</v>
      </c>
      <c r="DH16" s="20">
        <f t="shared" si="8"/>
        <v>0</v>
      </c>
      <c r="DI16" s="20">
        <f t="shared" si="8"/>
        <v>0</v>
      </c>
      <c r="DJ16" s="20">
        <f t="shared" si="8"/>
        <v>0</v>
      </c>
      <c r="DK16" s="20">
        <f>W16-CN16</f>
        <v>45000000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0</v>
      </c>
      <c r="DP16" s="20">
        <f t="shared" si="9"/>
        <v>0</v>
      </c>
    </row>
    <row r="17" spans="1:120" ht="21.75" customHeight="1" x14ac:dyDescent="0.3">
      <c r="A17" s="26"/>
      <c r="B17" s="222"/>
      <c r="C17" s="16" t="s">
        <v>76</v>
      </c>
      <c r="D17" s="17" t="s">
        <v>77</v>
      </c>
      <c r="E17" s="18">
        <v>310</v>
      </c>
      <c r="F17" s="19" t="s">
        <v>51</v>
      </c>
      <c r="G17" s="20">
        <f t="shared" si="10"/>
        <v>4000000</v>
      </c>
      <c r="H17" s="30"/>
      <c r="I17" s="20"/>
      <c r="J17" s="20"/>
      <c r="K17" s="20"/>
      <c r="L17" s="30"/>
      <c r="M17" s="20"/>
      <c r="N17" s="20"/>
      <c r="O17" s="30"/>
      <c r="P17" s="24"/>
      <c r="Q17" s="24"/>
      <c r="R17" s="24"/>
      <c r="S17" s="24"/>
      <c r="T17" s="24"/>
      <c r="U17" s="24"/>
      <c r="V17" s="24"/>
      <c r="W17" s="20">
        <v>4000000</v>
      </c>
      <c r="X17" s="20"/>
      <c r="Y17" s="30"/>
      <c r="Z17" s="30"/>
      <c r="AA17" s="30"/>
      <c r="AB17" s="20"/>
      <c r="AC17" s="21">
        <f t="shared" si="0"/>
        <v>0</v>
      </c>
      <c r="AD17" s="20">
        <f t="shared" si="1"/>
        <v>0</v>
      </c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1">
        <f t="shared" si="12"/>
        <v>1</v>
      </c>
      <c r="BA17" s="20">
        <f t="shared" si="2"/>
        <v>4000000</v>
      </c>
      <c r="BB17" s="20">
        <f t="shared" si="3"/>
        <v>0</v>
      </c>
      <c r="BC17" s="20">
        <f t="shared" si="3"/>
        <v>0</v>
      </c>
      <c r="BD17" s="20">
        <f t="shared" si="3"/>
        <v>0</v>
      </c>
      <c r="BE17" s="20">
        <f t="shared" si="3"/>
        <v>0</v>
      </c>
      <c r="BF17" s="20">
        <f t="shared" si="3"/>
        <v>0</v>
      </c>
      <c r="BG17" s="20">
        <f t="shared" si="3"/>
        <v>0</v>
      </c>
      <c r="BH17" s="20">
        <f t="shared" si="3"/>
        <v>0</v>
      </c>
      <c r="BI17" s="20">
        <f t="shared" si="3"/>
        <v>0</v>
      </c>
      <c r="BJ17" s="20">
        <f t="shared" si="3"/>
        <v>0</v>
      </c>
      <c r="BK17" s="20">
        <f t="shared" si="3"/>
        <v>0</v>
      </c>
      <c r="BL17" s="20">
        <f t="shared" si="3"/>
        <v>0</v>
      </c>
      <c r="BM17" s="20">
        <f t="shared" si="3"/>
        <v>0</v>
      </c>
      <c r="BN17" s="20">
        <f t="shared" si="3"/>
        <v>0</v>
      </c>
      <c r="BO17" s="20">
        <f t="shared" si="3"/>
        <v>0</v>
      </c>
      <c r="BP17" s="20">
        <f t="shared" si="3"/>
        <v>0</v>
      </c>
      <c r="BQ17" s="20">
        <f t="shared" si="3"/>
        <v>4000000</v>
      </c>
      <c r="BR17" s="20">
        <f t="shared" si="4"/>
        <v>0</v>
      </c>
      <c r="BS17" s="20">
        <f t="shared" si="4"/>
        <v>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1">
        <f>+BX17/G17</f>
        <v>0</v>
      </c>
      <c r="BX17" s="20">
        <f t="shared" si="5"/>
        <v>0</v>
      </c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1">
        <f t="shared" si="6"/>
        <v>1</v>
      </c>
      <c r="CU17" s="20">
        <f t="shared" si="7"/>
        <v>4000000</v>
      </c>
      <c r="CV17" s="20">
        <f t="shared" si="8"/>
        <v>0</v>
      </c>
      <c r="CW17" s="20">
        <f t="shared" si="8"/>
        <v>0</v>
      </c>
      <c r="CX17" s="20">
        <f t="shared" si="8"/>
        <v>0</v>
      </c>
      <c r="CY17" s="20">
        <f t="shared" si="8"/>
        <v>0</v>
      </c>
      <c r="CZ17" s="20">
        <f t="shared" si="8"/>
        <v>0</v>
      </c>
      <c r="DA17" s="20">
        <f t="shared" si="8"/>
        <v>0</v>
      </c>
      <c r="DB17" s="20">
        <f t="shared" si="8"/>
        <v>0</v>
      </c>
      <c r="DC17" s="20">
        <f t="shared" si="8"/>
        <v>0</v>
      </c>
      <c r="DD17" s="20">
        <f t="shared" si="8"/>
        <v>0</v>
      </c>
      <c r="DE17" s="20">
        <f t="shared" si="8"/>
        <v>0</v>
      </c>
      <c r="DF17" s="20">
        <f t="shared" si="8"/>
        <v>0</v>
      </c>
      <c r="DG17" s="20">
        <f t="shared" si="8"/>
        <v>0</v>
      </c>
      <c r="DH17" s="20">
        <f t="shared" si="8"/>
        <v>0</v>
      </c>
      <c r="DI17" s="20">
        <f t="shared" si="8"/>
        <v>0</v>
      </c>
      <c r="DJ17" s="20">
        <f t="shared" si="8"/>
        <v>0</v>
      </c>
      <c r="DK17" s="20">
        <f t="shared" si="8"/>
        <v>4000000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0</v>
      </c>
      <c r="DP17" s="20">
        <f t="shared" si="9"/>
        <v>0</v>
      </c>
    </row>
    <row r="18" spans="1:120" ht="44.25" customHeight="1" x14ac:dyDescent="0.3">
      <c r="A18" s="26"/>
      <c r="B18" s="223"/>
      <c r="C18" s="16" t="s">
        <v>78</v>
      </c>
      <c r="D18" s="27" t="s">
        <v>79</v>
      </c>
      <c r="E18" s="18">
        <v>310</v>
      </c>
      <c r="F18" s="31" t="s">
        <v>80</v>
      </c>
      <c r="G18" s="20">
        <f t="shared" si="10"/>
        <v>42000000</v>
      </c>
      <c r="H18" s="30"/>
      <c r="I18" s="20"/>
      <c r="J18" s="20"/>
      <c r="K18" s="20"/>
      <c r="L18" s="30"/>
      <c r="M18" s="20"/>
      <c r="N18" s="20"/>
      <c r="O18" s="30"/>
      <c r="P18" s="24"/>
      <c r="Q18" s="24"/>
      <c r="R18" s="24"/>
      <c r="S18" s="24"/>
      <c r="T18" s="24"/>
      <c r="U18" s="24"/>
      <c r="V18" s="24"/>
      <c r="W18" s="20">
        <v>27000000</v>
      </c>
      <c r="X18" s="20"/>
      <c r="Y18" s="30"/>
      <c r="Z18" s="30"/>
      <c r="AA18" s="30"/>
      <c r="AB18" s="20">
        <v>15000000</v>
      </c>
      <c r="AC18" s="21">
        <f t="shared" si="0"/>
        <v>0.21428571428571427</v>
      </c>
      <c r="AD18" s="20">
        <f t="shared" si="1"/>
        <v>9000000</v>
      </c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>
        <f>+'[1]ENERO 2019'!$AF$154</f>
        <v>9000000</v>
      </c>
      <c r="AZ18" s="21">
        <f t="shared" si="12"/>
        <v>0.7857142857142857</v>
      </c>
      <c r="BA18" s="20">
        <f t="shared" si="2"/>
        <v>33000000</v>
      </c>
      <c r="BB18" s="20">
        <f t="shared" si="3"/>
        <v>0</v>
      </c>
      <c r="BC18" s="20">
        <f t="shared" si="3"/>
        <v>0</v>
      </c>
      <c r="BD18" s="20">
        <f t="shared" si="3"/>
        <v>0</v>
      </c>
      <c r="BE18" s="20">
        <f t="shared" si="3"/>
        <v>0</v>
      </c>
      <c r="BF18" s="20">
        <f t="shared" si="3"/>
        <v>0</v>
      </c>
      <c r="BG18" s="20">
        <f t="shared" si="3"/>
        <v>0</v>
      </c>
      <c r="BH18" s="20">
        <f t="shared" si="3"/>
        <v>0</v>
      </c>
      <c r="BI18" s="20">
        <f t="shared" si="3"/>
        <v>0</v>
      </c>
      <c r="BJ18" s="20">
        <f t="shared" si="3"/>
        <v>0</v>
      </c>
      <c r="BK18" s="20">
        <f t="shared" si="3"/>
        <v>0</v>
      </c>
      <c r="BL18" s="20">
        <f t="shared" si="3"/>
        <v>0</v>
      </c>
      <c r="BM18" s="20">
        <f t="shared" si="3"/>
        <v>0</v>
      </c>
      <c r="BN18" s="20">
        <f t="shared" si="3"/>
        <v>0</v>
      </c>
      <c r="BO18" s="20">
        <f t="shared" si="3"/>
        <v>0</v>
      </c>
      <c r="BP18" s="20">
        <f t="shared" si="3"/>
        <v>0</v>
      </c>
      <c r="BQ18" s="20">
        <f t="shared" si="3"/>
        <v>27000000</v>
      </c>
      <c r="BR18" s="20">
        <f t="shared" si="4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6000000</v>
      </c>
      <c r="BW18" s="21">
        <f t="shared" ref="BW18:BW23" si="14">+BX18/G18</f>
        <v>0</v>
      </c>
      <c r="BX18" s="20">
        <f t="shared" si="5"/>
        <v>0</v>
      </c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1">
        <f t="shared" si="6"/>
        <v>1</v>
      </c>
      <c r="CU18" s="20">
        <f t="shared" si="7"/>
        <v>42000000</v>
      </c>
      <c r="CV18" s="20">
        <f t="shared" si="8"/>
        <v>0</v>
      </c>
      <c r="CW18" s="20">
        <f t="shared" si="8"/>
        <v>0</v>
      </c>
      <c r="CX18" s="20">
        <f t="shared" si="8"/>
        <v>0</v>
      </c>
      <c r="CY18" s="20">
        <f t="shared" si="8"/>
        <v>0</v>
      </c>
      <c r="CZ18" s="20">
        <f t="shared" si="8"/>
        <v>0</v>
      </c>
      <c r="DA18" s="20">
        <f t="shared" si="8"/>
        <v>0</v>
      </c>
      <c r="DB18" s="20">
        <f t="shared" si="8"/>
        <v>0</v>
      </c>
      <c r="DC18" s="20">
        <f t="shared" si="8"/>
        <v>0</v>
      </c>
      <c r="DD18" s="20">
        <f t="shared" si="8"/>
        <v>0</v>
      </c>
      <c r="DE18" s="20">
        <f t="shared" si="8"/>
        <v>0</v>
      </c>
      <c r="DF18" s="20">
        <f t="shared" si="8"/>
        <v>0</v>
      </c>
      <c r="DG18" s="20">
        <f t="shared" si="8"/>
        <v>0</v>
      </c>
      <c r="DH18" s="20">
        <f t="shared" si="8"/>
        <v>0</v>
      </c>
      <c r="DI18" s="20">
        <f t="shared" si="8"/>
        <v>0</v>
      </c>
      <c r="DJ18" s="20">
        <f t="shared" si="8"/>
        <v>0</v>
      </c>
      <c r="DK18" s="20">
        <f t="shared" si="8"/>
        <v>27000000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0</v>
      </c>
      <c r="DP18" s="20">
        <f t="shared" si="9"/>
        <v>15000000</v>
      </c>
    </row>
    <row r="19" spans="1:120" ht="45" customHeight="1" x14ac:dyDescent="0.3">
      <c r="A19" s="26"/>
      <c r="B19" s="221" t="s">
        <v>81</v>
      </c>
      <c r="C19" s="28" t="s">
        <v>82</v>
      </c>
      <c r="D19" s="17" t="s">
        <v>83</v>
      </c>
      <c r="E19" s="18">
        <v>510</v>
      </c>
      <c r="F19" s="19" t="s">
        <v>51</v>
      </c>
      <c r="G19" s="20">
        <f t="shared" si="10"/>
        <v>80000000</v>
      </c>
      <c r="H19" s="20"/>
      <c r="I19" s="20">
        <v>80000000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1">
        <f t="shared" si="0"/>
        <v>0.49075012499999998</v>
      </c>
      <c r="AD19" s="20">
        <f t="shared" si="1"/>
        <v>39260010</v>
      </c>
      <c r="AE19" s="20"/>
      <c r="AF19" s="20">
        <f>+'[1]ENERO 2019'!$K$825</f>
        <v>39260010</v>
      </c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1">
        <f t="shared" si="12"/>
        <v>0.50924987500000007</v>
      </c>
      <c r="BA19" s="20">
        <f t="shared" si="2"/>
        <v>40739990</v>
      </c>
      <c r="BB19" s="20">
        <f t="shared" si="3"/>
        <v>0</v>
      </c>
      <c r="BC19" s="20">
        <f t="shared" si="3"/>
        <v>40739990</v>
      </c>
      <c r="BD19" s="20">
        <f t="shared" si="3"/>
        <v>0</v>
      </c>
      <c r="BE19" s="20">
        <f t="shared" si="3"/>
        <v>0</v>
      </c>
      <c r="BF19" s="20">
        <f t="shared" si="3"/>
        <v>0</v>
      </c>
      <c r="BG19" s="20">
        <f t="shared" si="3"/>
        <v>0</v>
      </c>
      <c r="BH19" s="20">
        <f t="shared" si="3"/>
        <v>0</v>
      </c>
      <c r="BI19" s="20">
        <f t="shared" si="3"/>
        <v>0</v>
      </c>
      <c r="BJ19" s="20">
        <f t="shared" si="3"/>
        <v>0</v>
      </c>
      <c r="BK19" s="20">
        <f t="shared" si="3"/>
        <v>0</v>
      </c>
      <c r="BL19" s="20">
        <f t="shared" si="3"/>
        <v>0</v>
      </c>
      <c r="BM19" s="20">
        <f t="shared" si="3"/>
        <v>0</v>
      </c>
      <c r="BN19" s="20">
        <f t="shared" si="3"/>
        <v>0</v>
      </c>
      <c r="BO19" s="20">
        <f t="shared" si="3"/>
        <v>0</v>
      </c>
      <c r="BP19" s="20">
        <f t="shared" si="3"/>
        <v>0</v>
      </c>
      <c r="BQ19" s="20">
        <f t="shared" si="3"/>
        <v>0</v>
      </c>
      <c r="BR19" s="20">
        <f t="shared" si="4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1">
        <f t="shared" si="14"/>
        <v>0.24374999999999999</v>
      </c>
      <c r="BX19" s="20">
        <f t="shared" si="5"/>
        <v>19500000</v>
      </c>
      <c r="BY19" s="20"/>
      <c r="BZ19" s="20">
        <f>+'[1]ENERO 2019'!$H$823</f>
        <v>19500000</v>
      </c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1">
        <f t="shared" si="6"/>
        <v>0.75624999999999998</v>
      </c>
      <c r="CU19" s="20">
        <f t="shared" si="7"/>
        <v>60500000</v>
      </c>
      <c r="CV19" s="20">
        <f t="shared" si="8"/>
        <v>0</v>
      </c>
      <c r="CW19" s="20">
        <f t="shared" si="8"/>
        <v>60500000</v>
      </c>
      <c r="CX19" s="20">
        <f>J19-CA19</f>
        <v>0</v>
      </c>
      <c r="CY19" s="20">
        <f t="shared" si="8"/>
        <v>0</v>
      </c>
      <c r="CZ19" s="20">
        <f t="shared" si="8"/>
        <v>0</v>
      </c>
      <c r="DA19" s="20">
        <f t="shared" si="8"/>
        <v>0</v>
      </c>
      <c r="DB19" s="20">
        <f t="shared" si="8"/>
        <v>0</v>
      </c>
      <c r="DC19" s="20">
        <f t="shared" si="8"/>
        <v>0</v>
      </c>
      <c r="DD19" s="20">
        <f t="shared" si="8"/>
        <v>0</v>
      </c>
      <c r="DE19" s="20">
        <f t="shared" si="8"/>
        <v>0</v>
      </c>
      <c r="DF19" s="20">
        <f t="shared" si="8"/>
        <v>0</v>
      </c>
      <c r="DG19" s="20">
        <f t="shared" si="8"/>
        <v>0</v>
      </c>
      <c r="DH19" s="20">
        <f t="shared" si="8"/>
        <v>0</v>
      </c>
      <c r="DI19" s="20">
        <f t="shared" si="8"/>
        <v>0</v>
      </c>
      <c r="DJ19" s="20">
        <f t="shared" si="8"/>
        <v>0</v>
      </c>
      <c r="DK19" s="20">
        <f t="shared" si="8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si="9"/>
        <v>0</v>
      </c>
      <c r="DP19" s="20">
        <f t="shared" si="9"/>
        <v>0</v>
      </c>
    </row>
    <row r="20" spans="1:120" ht="45" customHeight="1" x14ac:dyDescent="0.3">
      <c r="A20" s="26"/>
      <c r="B20" s="222"/>
      <c r="C20" s="16" t="s">
        <v>84</v>
      </c>
      <c r="D20" s="17" t="s">
        <v>85</v>
      </c>
      <c r="E20" s="18">
        <v>510</v>
      </c>
      <c r="F20" s="19" t="s">
        <v>51</v>
      </c>
      <c r="G20" s="20">
        <f t="shared" si="10"/>
        <v>80000000</v>
      </c>
      <c r="H20" s="20"/>
      <c r="I20" s="20">
        <v>80000000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1">
        <f t="shared" si="0"/>
        <v>0</v>
      </c>
      <c r="AD20" s="20">
        <f t="shared" si="1"/>
        <v>0</v>
      </c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1">
        <f t="shared" si="12"/>
        <v>1</v>
      </c>
      <c r="BA20" s="20">
        <f t="shared" si="2"/>
        <v>80000000</v>
      </c>
      <c r="BB20" s="20">
        <f t="shared" ref="BB20:BQ35" si="15">H20-AE20</f>
        <v>0</v>
      </c>
      <c r="BC20" s="20">
        <f t="shared" si="15"/>
        <v>80000000</v>
      </c>
      <c r="BD20" s="20">
        <f t="shared" si="15"/>
        <v>0</v>
      </c>
      <c r="BE20" s="20">
        <f t="shared" si="15"/>
        <v>0</v>
      </c>
      <c r="BF20" s="20">
        <f t="shared" si="15"/>
        <v>0</v>
      </c>
      <c r="BG20" s="20">
        <f t="shared" si="15"/>
        <v>0</v>
      </c>
      <c r="BH20" s="20">
        <f t="shared" si="15"/>
        <v>0</v>
      </c>
      <c r="BI20" s="20">
        <f t="shared" si="15"/>
        <v>0</v>
      </c>
      <c r="BJ20" s="20">
        <f t="shared" si="15"/>
        <v>0</v>
      </c>
      <c r="BK20" s="20">
        <f t="shared" si="15"/>
        <v>0</v>
      </c>
      <c r="BL20" s="20">
        <f t="shared" si="15"/>
        <v>0</v>
      </c>
      <c r="BM20" s="20">
        <f t="shared" si="15"/>
        <v>0</v>
      </c>
      <c r="BN20" s="20">
        <f t="shared" si="15"/>
        <v>0</v>
      </c>
      <c r="BO20" s="20">
        <f t="shared" si="15"/>
        <v>0</v>
      </c>
      <c r="BP20" s="20">
        <f t="shared" si="15"/>
        <v>0</v>
      </c>
      <c r="BQ20" s="20">
        <f t="shared" si="15"/>
        <v>0</v>
      </c>
      <c r="BR20" s="20">
        <f t="shared" ref="BR20:BV36" si="16">X20-AU20</f>
        <v>0</v>
      </c>
      <c r="BS20" s="20">
        <f t="shared" si="16"/>
        <v>0</v>
      </c>
      <c r="BT20" s="20">
        <f t="shared" si="16"/>
        <v>0</v>
      </c>
      <c r="BU20" s="20">
        <f t="shared" si="16"/>
        <v>0</v>
      </c>
      <c r="BV20" s="20">
        <f t="shared" si="16"/>
        <v>0</v>
      </c>
      <c r="BW20" s="21">
        <f t="shared" si="14"/>
        <v>0</v>
      </c>
      <c r="BX20" s="20">
        <f t="shared" si="5"/>
        <v>0</v>
      </c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1">
        <f t="shared" si="6"/>
        <v>1</v>
      </c>
      <c r="CU20" s="20">
        <f t="shared" si="7"/>
        <v>80000000</v>
      </c>
      <c r="CV20" s="20">
        <f t="shared" ref="CV20:DK35" si="17">H20-BY20</f>
        <v>0</v>
      </c>
      <c r="CW20" s="20">
        <f t="shared" si="17"/>
        <v>80000000</v>
      </c>
      <c r="CX20" s="20">
        <f t="shared" si="17"/>
        <v>0</v>
      </c>
      <c r="CY20" s="20">
        <f t="shared" si="17"/>
        <v>0</v>
      </c>
      <c r="CZ20" s="20">
        <f t="shared" si="17"/>
        <v>0</v>
      </c>
      <c r="DA20" s="20">
        <f t="shared" si="17"/>
        <v>0</v>
      </c>
      <c r="DB20" s="20">
        <f t="shared" si="17"/>
        <v>0</v>
      </c>
      <c r="DC20" s="20">
        <f t="shared" si="17"/>
        <v>0</v>
      </c>
      <c r="DD20" s="20">
        <f t="shared" si="17"/>
        <v>0</v>
      </c>
      <c r="DE20" s="20">
        <f t="shared" si="17"/>
        <v>0</v>
      </c>
      <c r="DF20" s="20">
        <f t="shared" si="17"/>
        <v>0</v>
      </c>
      <c r="DG20" s="20">
        <f t="shared" si="17"/>
        <v>0</v>
      </c>
      <c r="DH20" s="20">
        <f t="shared" si="17"/>
        <v>0</v>
      </c>
      <c r="DI20" s="20">
        <f t="shared" si="17"/>
        <v>0</v>
      </c>
      <c r="DJ20" s="20">
        <f t="shared" si="17"/>
        <v>0</v>
      </c>
      <c r="DK20" s="20">
        <f t="shared" si="17"/>
        <v>0</v>
      </c>
      <c r="DL20" s="20">
        <f t="shared" ref="DL20:DP36" si="18">X20-CO20</f>
        <v>0</v>
      </c>
      <c r="DM20" s="20">
        <f t="shared" si="18"/>
        <v>0</v>
      </c>
      <c r="DN20" s="20">
        <f t="shared" si="18"/>
        <v>0</v>
      </c>
      <c r="DO20" s="20">
        <f t="shared" si="18"/>
        <v>0</v>
      </c>
      <c r="DP20" s="20">
        <f t="shared" si="18"/>
        <v>0</v>
      </c>
    </row>
    <row r="21" spans="1:120" ht="47.25" customHeight="1" x14ac:dyDescent="0.3">
      <c r="A21" s="26"/>
      <c r="B21" s="222"/>
      <c r="C21" s="16" t="s">
        <v>86</v>
      </c>
      <c r="D21" s="17" t="s">
        <v>87</v>
      </c>
      <c r="E21" s="18">
        <v>510</v>
      </c>
      <c r="F21" s="19" t="s">
        <v>51</v>
      </c>
      <c r="G21" s="20">
        <f t="shared" si="10"/>
        <v>80000000</v>
      </c>
      <c r="H21" s="20"/>
      <c r="I21" s="20">
        <v>80000000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1">
        <f t="shared" si="0"/>
        <v>0.755</v>
      </c>
      <c r="AD21" s="20">
        <f t="shared" si="1"/>
        <v>60400000</v>
      </c>
      <c r="AE21" s="20"/>
      <c r="AF21" s="20">
        <f>+'[1]ENERO 2019'!$K$840</f>
        <v>60400000</v>
      </c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1">
        <f t="shared" si="12"/>
        <v>0.245</v>
      </c>
      <c r="BA21" s="20">
        <f t="shared" si="2"/>
        <v>19600000</v>
      </c>
      <c r="BB21" s="20">
        <f t="shared" si="15"/>
        <v>0</v>
      </c>
      <c r="BC21" s="20">
        <f t="shared" si="15"/>
        <v>19600000</v>
      </c>
      <c r="BD21" s="20">
        <f t="shared" si="15"/>
        <v>0</v>
      </c>
      <c r="BE21" s="20">
        <f t="shared" si="15"/>
        <v>0</v>
      </c>
      <c r="BF21" s="20">
        <f t="shared" si="15"/>
        <v>0</v>
      </c>
      <c r="BG21" s="20">
        <f t="shared" si="15"/>
        <v>0</v>
      </c>
      <c r="BH21" s="20">
        <f t="shared" si="15"/>
        <v>0</v>
      </c>
      <c r="BI21" s="20">
        <f t="shared" si="15"/>
        <v>0</v>
      </c>
      <c r="BJ21" s="20">
        <f t="shared" si="15"/>
        <v>0</v>
      </c>
      <c r="BK21" s="20">
        <f t="shared" si="15"/>
        <v>0</v>
      </c>
      <c r="BL21" s="20">
        <f t="shared" si="15"/>
        <v>0</v>
      </c>
      <c r="BM21" s="20">
        <f t="shared" si="15"/>
        <v>0</v>
      </c>
      <c r="BN21" s="20">
        <f t="shared" si="15"/>
        <v>0</v>
      </c>
      <c r="BO21" s="20">
        <f t="shared" si="15"/>
        <v>0</v>
      </c>
      <c r="BP21" s="20">
        <f t="shared" si="15"/>
        <v>0</v>
      </c>
      <c r="BQ21" s="20">
        <f t="shared" si="15"/>
        <v>0</v>
      </c>
      <c r="BR21" s="20">
        <f t="shared" si="16"/>
        <v>0</v>
      </c>
      <c r="BS21" s="20">
        <f t="shared" si="16"/>
        <v>0</v>
      </c>
      <c r="BT21" s="20">
        <f t="shared" si="16"/>
        <v>0</v>
      </c>
      <c r="BU21" s="20">
        <f t="shared" si="16"/>
        <v>0</v>
      </c>
      <c r="BV21" s="20">
        <f t="shared" si="16"/>
        <v>0</v>
      </c>
      <c r="BW21" s="21">
        <f t="shared" si="14"/>
        <v>0.3725</v>
      </c>
      <c r="BX21" s="20">
        <f t="shared" si="5"/>
        <v>29800000</v>
      </c>
      <c r="BY21" s="20"/>
      <c r="BZ21" s="20">
        <f>+'[1]ENERO 2019'!$H$838</f>
        <v>29800000</v>
      </c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1">
        <f t="shared" si="6"/>
        <v>0.62749999999999995</v>
      </c>
      <c r="CU21" s="20">
        <f t="shared" si="7"/>
        <v>50200000</v>
      </c>
      <c r="CV21" s="20">
        <f t="shared" si="17"/>
        <v>0</v>
      </c>
      <c r="CW21" s="20">
        <f t="shared" si="17"/>
        <v>50200000</v>
      </c>
      <c r="CX21" s="20">
        <f t="shared" si="17"/>
        <v>0</v>
      </c>
      <c r="CY21" s="20">
        <f t="shared" si="17"/>
        <v>0</v>
      </c>
      <c r="CZ21" s="20">
        <f t="shared" si="17"/>
        <v>0</v>
      </c>
      <c r="DA21" s="20">
        <f t="shared" si="17"/>
        <v>0</v>
      </c>
      <c r="DB21" s="20">
        <f t="shared" si="17"/>
        <v>0</v>
      </c>
      <c r="DC21" s="20">
        <f t="shared" si="17"/>
        <v>0</v>
      </c>
      <c r="DD21" s="20">
        <f t="shared" si="17"/>
        <v>0</v>
      </c>
      <c r="DE21" s="20">
        <f t="shared" si="17"/>
        <v>0</v>
      </c>
      <c r="DF21" s="20">
        <f t="shared" si="17"/>
        <v>0</v>
      </c>
      <c r="DG21" s="20">
        <f t="shared" si="17"/>
        <v>0</v>
      </c>
      <c r="DH21" s="20">
        <f t="shared" si="17"/>
        <v>0</v>
      </c>
      <c r="DI21" s="20">
        <f t="shared" si="17"/>
        <v>0</v>
      </c>
      <c r="DJ21" s="20">
        <f t="shared" si="17"/>
        <v>0</v>
      </c>
      <c r="DK21" s="20">
        <f t="shared" si="17"/>
        <v>0</v>
      </c>
      <c r="DL21" s="20">
        <f t="shared" si="18"/>
        <v>0</v>
      </c>
      <c r="DM21" s="20">
        <f t="shared" si="18"/>
        <v>0</v>
      </c>
      <c r="DN21" s="20">
        <f t="shared" si="18"/>
        <v>0</v>
      </c>
      <c r="DO21" s="20">
        <f t="shared" si="18"/>
        <v>0</v>
      </c>
      <c r="DP21" s="20">
        <f t="shared" si="18"/>
        <v>0</v>
      </c>
    </row>
    <row r="22" spans="1:120" ht="48" customHeight="1" x14ac:dyDescent="0.3">
      <c r="A22" s="26"/>
      <c r="B22" s="222"/>
      <c r="C22" s="16" t="s">
        <v>88</v>
      </c>
      <c r="D22" s="17" t="s">
        <v>89</v>
      </c>
      <c r="E22" s="18">
        <v>510</v>
      </c>
      <c r="F22" s="19" t="s">
        <v>51</v>
      </c>
      <c r="G22" s="20">
        <f t="shared" si="10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1">
        <f t="shared" si="0"/>
        <v>0</v>
      </c>
      <c r="AD22" s="20">
        <f t="shared" si="1"/>
        <v>0</v>
      </c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1">
        <f>1-AC22</f>
        <v>1</v>
      </c>
      <c r="BA22" s="20">
        <f t="shared" si="2"/>
        <v>20800000</v>
      </c>
      <c r="BB22" s="20">
        <f t="shared" si="15"/>
        <v>0</v>
      </c>
      <c r="BC22" s="20">
        <f t="shared" si="15"/>
        <v>20800000</v>
      </c>
      <c r="BD22" s="20">
        <f t="shared" si="15"/>
        <v>0</v>
      </c>
      <c r="BE22" s="20">
        <f t="shared" si="15"/>
        <v>0</v>
      </c>
      <c r="BF22" s="20">
        <f t="shared" si="15"/>
        <v>0</v>
      </c>
      <c r="BG22" s="20">
        <f t="shared" si="15"/>
        <v>0</v>
      </c>
      <c r="BH22" s="20">
        <f t="shared" si="15"/>
        <v>0</v>
      </c>
      <c r="BI22" s="20">
        <f t="shared" si="15"/>
        <v>0</v>
      </c>
      <c r="BJ22" s="20">
        <f t="shared" si="15"/>
        <v>0</v>
      </c>
      <c r="BK22" s="20">
        <f t="shared" si="15"/>
        <v>0</v>
      </c>
      <c r="BL22" s="20">
        <f t="shared" si="15"/>
        <v>0</v>
      </c>
      <c r="BM22" s="20">
        <f t="shared" si="15"/>
        <v>0</v>
      </c>
      <c r="BN22" s="20">
        <f t="shared" si="15"/>
        <v>0</v>
      </c>
      <c r="BO22" s="20">
        <f t="shared" si="15"/>
        <v>0</v>
      </c>
      <c r="BP22" s="20">
        <f t="shared" si="15"/>
        <v>0</v>
      </c>
      <c r="BQ22" s="20">
        <f t="shared" si="15"/>
        <v>0</v>
      </c>
      <c r="BR22" s="20">
        <f t="shared" si="16"/>
        <v>0</v>
      </c>
      <c r="BS22" s="20">
        <f t="shared" si="16"/>
        <v>0</v>
      </c>
      <c r="BT22" s="20">
        <f t="shared" si="16"/>
        <v>0</v>
      </c>
      <c r="BU22" s="20">
        <f t="shared" si="16"/>
        <v>0</v>
      </c>
      <c r="BV22" s="20">
        <f t="shared" si="16"/>
        <v>0</v>
      </c>
      <c r="BW22" s="21">
        <f t="shared" si="14"/>
        <v>0</v>
      </c>
      <c r="BX22" s="20">
        <f t="shared" si="5"/>
        <v>0</v>
      </c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1">
        <f t="shared" si="6"/>
        <v>1</v>
      </c>
      <c r="CU22" s="20">
        <f t="shared" si="7"/>
        <v>20800000</v>
      </c>
      <c r="CV22" s="20">
        <f t="shared" si="17"/>
        <v>0</v>
      </c>
      <c r="CW22" s="20">
        <f t="shared" si="17"/>
        <v>20800000</v>
      </c>
      <c r="CX22" s="20">
        <f t="shared" si="17"/>
        <v>0</v>
      </c>
      <c r="CY22" s="20">
        <f t="shared" si="17"/>
        <v>0</v>
      </c>
      <c r="CZ22" s="20">
        <f t="shared" si="17"/>
        <v>0</v>
      </c>
      <c r="DA22" s="20">
        <f t="shared" si="17"/>
        <v>0</v>
      </c>
      <c r="DB22" s="20">
        <f t="shared" si="17"/>
        <v>0</v>
      </c>
      <c r="DC22" s="20">
        <f t="shared" si="17"/>
        <v>0</v>
      </c>
      <c r="DD22" s="20">
        <f t="shared" si="17"/>
        <v>0</v>
      </c>
      <c r="DE22" s="20">
        <f t="shared" si="17"/>
        <v>0</v>
      </c>
      <c r="DF22" s="20">
        <f t="shared" si="17"/>
        <v>0</v>
      </c>
      <c r="DG22" s="20">
        <f t="shared" si="17"/>
        <v>0</v>
      </c>
      <c r="DH22" s="20">
        <f t="shared" si="17"/>
        <v>0</v>
      </c>
      <c r="DI22" s="20">
        <f t="shared" si="17"/>
        <v>0</v>
      </c>
      <c r="DJ22" s="20">
        <f t="shared" si="17"/>
        <v>0</v>
      </c>
      <c r="DK22" s="20">
        <f t="shared" si="17"/>
        <v>0</v>
      </c>
      <c r="DL22" s="20">
        <f t="shared" si="18"/>
        <v>0</v>
      </c>
      <c r="DM22" s="20">
        <f t="shared" si="18"/>
        <v>0</v>
      </c>
      <c r="DN22" s="20">
        <f t="shared" si="18"/>
        <v>0</v>
      </c>
      <c r="DO22" s="20">
        <f t="shared" si="18"/>
        <v>0</v>
      </c>
      <c r="DP22" s="20">
        <f t="shared" si="18"/>
        <v>0</v>
      </c>
    </row>
    <row r="23" spans="1:120" ht="34.5" customHeight="1" x14ac:dyDescent="0.3">
      <c r="A23" s="26"/>
      <c r="B23" s="223"/>
      <c r="C23" s="16" t="s">
        <v>90</v>
      </c>
      <c r="D23" s="17" t="s">
        <v>91</v>
      </c>
      <c r="E23" s="18">
        <v>510</v>
      </c>
      <c r="F23" s="19" t="s">
        <v>51</v>
      </c>
      <c r="G23" s="20">
        <f t="shared" si="10"/>
        <v>39000000</v>
      </c>
      <c r="H23" s="20"/>
      <c r="I23" s="20">
        <v>39000000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1">
        <f t="shared" si="0"/>
        <v>0</v>
      </c>
      <c r="AD23" s="20">
        <f t="shared" si="1"/>
        <v>0</v>
      </c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1">
        <f t="shared" si="12"/>
        <v>1</v>
      </c>
      <c r="BA23" s="20">
        <f t="shared" si="2"/>
        <v>39000000</v>
      </c>
      <c r="BB23" s="20">
        <f t="shared" si="15"/>
        <v>0</v>
      </c>
      <c r="BC23" s="20">
        <f t="shared" si="15"/>
        <v>39000000</v>
      </c>
      <c r="BD23" s="20">
        <f t="shared" si="15"/>
        <v>0</v>
      </c>
      <c r="BE23" s="20">
        <f t="shared" si="15"/>
        <v>0</v>
      </c>
      <c r="BF23" s="20">
        <f t="shared" si="15"/>
        <v>0</v>
      </c>
      <c r="BG23" s="20">
        <f t="shared" si="15"/>
        <v>0</v>
      </c>
      <c r="BH23" s="20">
        <f t="shared" si="15"/>
        <v>0</v>
      </c>
      <c r="BI23" s="20">
        <f t="shared" si="15"/>
        <v>0</v>
      </c>
      <c r="BJ23" s="20">
        <f t="shared" si="15"/>
        <v>0</v>
      </c>
      <c r="BK23" s="20">
        <f t="shared" si="15"/>
        <v>0</v>
      </c>
      <c r="BL23" s="20">
        <f t="shared" si="15"/>
        <v>0</v>
      </c>
      <c r="BM23" s="20">
        <f t="shared" si="15"/>
        <v>0</v>
      </c>
      <c r="BN23" s="20">
        <f t="shared" si="15"/>
        <v>0</v>
      </c>
      <c r="BO23" s="20">
        <f t="shared" si="15"/>
        <v>0</v>
      </c>
      <c r="BP23" s="20">
        <f t="shared" si="15"/>
        <v>0</v>
      </c>
      <c r="BQ23" s="20">
        <f t="shared" si="15"/>
        <v>0</v>
      </c>
      <c r="BR23" s="20">
        <f t="shared" si="16"/>
        <v>0</v>
      </c>
      <c r="BS23" s="20">
        <f t="shared" si="16"/>
        <v>0</v>
      </c>
      <c r="BT23" s="20">
        <f t="shared" si="16"/>
        <v>0</v>
      </c>
      <c r="BU23" s="20">
        <f t="shared" si="16"/>
        <v>0</v>
      </c>
      <c r="BV23" s="20">
        <f t="shared" si="16"/>
        <v>0</v>
      </c>
      <c r="BW23" s="21">
        <f t="shared" si="14"/>
        <v>0</v>
      </c>
      <c r="BX23" s="20">
        <f t="shared" si="5"/>
        <v>0</v>
      </c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1">
        <f t="shared" si="6"/>
        <v>1</v>
      </c>
      <c r="CU23" s="20">
        <f t="shared" si="7"/>
        <v>39000000</v>
      </c>
      <c r="CV23" s="20">
        <f t="shared" si="17"/>
        <v>0</v>
      </c>
      <c r="CW23" s="20">
        <f t="shared" si="17"/>
        <v>39000000</v>
      </c>
      <c r="CX23" s="20">
        <f t="shared" si="17"/>
        <v>0</v>
      </c>
      <c r="CY23" s="20">
        <f t="shared" si="17"/>
        <v>0</v>
      </c>
      <c r="CZ23" s="20">
        <f t="shared" si="17"/>
        <v>0</v>
      </c>
      <c r="DA23" s="20">
        <f t="shared" si="17"/>
        <v>0</v>
      </c>
      <c r="DB23" s="20">
        <f t="shared" si="17"/>
        <v>0</v>
      </c>
      <c r="DC23" s="20">
        <f t="shared" si="17"/>
        <v>0</v>
      </c>
      <c r="DD23" s="20">
        <f t="shared" si="17"/>
        <v>0</v>
      </c>
      <c r="DE23" s="20">
        <f t="shared" si="17"/>
        <v>0</v>
      </c>
      <c r="DF23" s="20">
        <f t="shared" si="17"/>
        <v>0</v>
      </c>
      <c r="DG23" s="20">
        <f t="shared" si="17"/>
        <v>0</v>
      </c>
      <c r="DH23" s="20">
        <f t="shared" si="17"/>
        <v>0</v>
      </c>
      <c r="DI23" s="20">
        <f t="shared" si="17"/>
        <v>0</v>
      </c>
      <c r="DJ23" s="20">
        <f t="shared" si="17"/>
        <v>0</v>
      </c>
      <c r="DK23" s="20">
        <f t="shared" si="17"/>
        <v>0</v>
      </c>
      <c r="DL23" s="20">
        <f t="shared" si="18"/>
        <v>0</v>
      </c>
      <c r="DM23" s="20">
        <f t="shared" si="18"/>
        <v>0</v>
      </c>
      <c r="DN23" s="20">
        <f t="shared" si="18"/>
        <v>0</v>
      </c>
      <c r="DO23" s="20">
        <f t="shared" si="18"/>
        <v>0</v>
      </c>
      <c r="DP23" s="20">
        <f t="shared" si="18"/>
        <v>0</v>
      </c>
    </row>
    <row r="24" spans="1:120" ht="53.25" customHeight="1" x14ac:dyDescent="0.3">
      <c r="A24" s="26"/>
      <c r="B24" s="221" t="s">
        <v>92</v>
      </c>
      <c r="C24" s="28" t="s">
        <v>93</v>
      </c>
      <c r="D24" s="27" t="s">
        <v>94</v>
      </c>
      <c r="E24" s="18">
        <v>510</v>
      </c>
      <c r="F24" s="19" t="s">
        <v>95</v>
      </c>
      <c r="G24" s="20">
        <f t="shared" si="10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>
        <f>90000000</f>
        <v>90000000</v>
      </c>
      <c r="AC24" s="21">
        <f>+AD24/G24</f>
        <v>0.68188095357142853</v>
      </c>
      <c r="AD24" s="20">
        <f t="shared" si="1"/>
        <v>190926667</v>
      </c>
      <c r="AE24" s="20"/>
      <c r="AF24" s="20">
        <f>+'[1]ENERO 2019'!$K$888</f>
        <v>139926667</v>
      </c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>
        <f>+'[1]ENERO 2019'!$AF$888</f>
        <v>51000000</v>
      </c>
      <c r="AZ24" s="21">
        <f>1-AC24</f>
        <v>0.31811904642857147</v>
      </c>
      <c r="BA24" s="20">
        <f t="shared" si="2"/>
        <v>89073333</v>
      </c>
      <c r="BB24" s="20">
        <f t="shared" si="15"/>
        <v>0</v>
      </c>
      <c r="BC24" s="20">
        <f t="shared" si="15"/>
        <v>50073333</v>
      </c>
      <c r="BD24" s="20">
        <f t="shared" si="15"/>
        <v>0</v>
      </c>
      <c r="BE24" s="20">
        <f t="shared" si="15"/>
        <v>0</v>
      </c>
      <c r="BF24" s="20">
        <f t="shared" si="15"/>
        <v>0</v>
      </c>
      <c r="BG24" s="20">
        <f t="shared" si="15"/>
        <v>0</v>
      </c>
      <c r="BH24" s="20">
        <f t="shared" si="15"/>
        <v>0</v>
      </c>
      <c r="BI24" s="20">
        <f t="shared" si="15"/>
        <v>0</v>
      </c>
      <c r="BJ24" s="20">
        <f t="shared" si="15"/>
        <v>0</v>
      </c>
      <c r="BK24" s="20">
        <f t="shared" si="15"/>
        <v>0</v>
      </c>
      <c r="BL24" s="20">
        <f t="shared" si="15"/>
        <v>0</v>
      </c>
      <c r="BM24" s="20">
        <f t="shared" si="15"/>
        <v>0</v>
      </c>
      <c r="BN24" s="20">
        <f t="shared" si="15"/>
        <v>0</v>
      </c>
      <c r="BO24" s="20">
        <f t="shared" si="15"/>
        <v>0</v>
      </c>
      <c r="BP24" s="20">
        <f t="shared" si="15"/>
        <v>0</v>
      </c>
      <c r="BQ24" s="20">
        <f t="shared" si="15"/>
        <v>0</v>
      </c>
      <c r="BR24" s="20">
        <f t="shared" si="16"/>
        <v>0</v>
      </c>
      <c r="BS24" s="20">
        <f t="shared" si="16"/>
        <v>0</v>
      </c>
      <c r="BT24" s="20">
        <f t="shared" si="16"/>
        <v>0</v>
      </c>
      <c r="BU24" s="20">
        <f t="shared" si="16"/>
        <v>0</v>
      </c>
      <c r="BV24" s="20">
        <f t="shared" si="16"/>
        <v>39000000</v>
      </c>
      <c r="BW24" s="21">
        <f>+BX24/G24</f>
        <v>0.23565475714285714</v>
      </c>
      <c r="BX24" s="20">
        <f t="shared" si="5"/>
        <v>65983332</v>
      </c>
      <c r="BY24" s="20"/>
      <c r="BZ24" s="20">
        <f>+'[1]ENERO 2019'!$H$891</f>
        <v>54853332</v>
      </c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>
        <f>+'[1]ENERO 2019'!$H$889</f>
        <v>11130000</v>
      </c>
      <c r="CT24" s="21">
        <f t="shared" si="6"/>
        <v>0.76434524285714289</v>
      </c>
      <c r="CU24" s="20">
        <f t="shared" si="7"/>
        <v>214016668</v>
      </c>
      <c r="CV24" s="20">
        <f t="shared" si="17"/>
        <v>0</v>
      </c>
      <c r="CW24" s="20">
        <f t="shared" si="17"/>
        <v>135146668</v>
      </c>
      <c r="CX24" s="20">
        <f>J24-CA24</f>
        <v>0</v>
      </c>
      <c r="CY24" s="20">
        <f t="shared" si="17"/>
        <v>0</v>
      </c>
      <c r="CZ24" s="20">
        <f t="shared" si="17"/>
        <v>0</v>
      </c>
      <c r="DA24" s="20">
        <f t="shared" si="17"/>
        <v>0</v>
      </c>
      <c r="DB24" s="20">
        <f t="shared" si="17"/>
        <v>0</v>
      </c>
      <c r="DC24" s="20">
        <f t="shared" si="17"/>
        <v>0</v>
      </c>
      <c r="DD24" s="20">
        <f t="shared" si="17"/>
        <v>0</v>
      </c>
      <c r="DE24" s="20">
        <f t="shared" si="17"/>
        <v>0</v>
      </c>
      <c r="DF24" s="20">
        <f t="shared" si="17"/>
        <v>0</v>
      </c>
      <c r="DG24" s="20">
        <f t="shared" si="17"/>
        <v>0</v>
      </c>
      <c r="DH24" s="20">
        <f t="shared" si="17"/>
        <v>0</v>
      </c>
      <c r="DI24" s="20">
        <f t="shared" si="17"/>
        <v>0</v>
      </c>
      <c r="DJ24" s="20">
        <f t="shared" si="17"/>
        <v>0</v>
      </c>
      <c r="DK24" s="20">
        <f t="shared" si="17"/>
        <v>0</v>
      </c>
      <c r="DL24" s="20">
        <f t="shared" si="18"/>
        <v>0</v>
      </c>
      <c r="DM24" s="20">
        <f t="shared" si="18"/>
        <v>0</v>
      </c>
      <c r="DN24" s="20">
        <f t="shared" si="18"/>
        <v>0</v>
      </c>
      <c r="DO24" s="20">
        <f t="shared" si="18"/>
        <v>0</v>
      </c>
      <c r="DP24" s="20">
        <f t="shared" si="18"/>
        <v>78870000</v>
      </c>
    </row>
    <row r="25" spans="1:120" ht="31.5" customHeight="1" x14ac:dyDescent="0.3">
      <c r="A25" s="26"/>
      <c r="B25" s="222"/>
      <c r="C25" s="28" t="s">
        <v>96</v>
      </c>
      <c r="D25" s="27" t="s">
        <v>97</v>
      </c>
      <c r="E25" s="18">
        <v>510</v>
      </c>
      <c r="F25" s="19" t="s">
        <v>98</v>
      </c>
      <c r="G25" s="20">
        <f t="shared" si="10"/>
        <v>55000000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>
        <v>50000000</v>
      </c>
      <c r="AC25" s="21">
        <f t="shared" ref="AC25:AC27" si="19">+AD25/G25</f>
        <v>0</v>
      </c>
      <c r="AD25" s="20">
        <f t="shared" ref="AD25:AD26" si="20">SUM(AE25:AY25)</f>
        <v>0</v>
      </c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1">
        <f t="shared" ref="AZ25:AZ28" si="21">1-AC25</f>
        <v>1</v>
      </c>
      <c r="BA25" s="20">
        <f t="shared" si="2"/>
        <v>55000000</v>
      </c>
      <c r="BB25" s="20">
        <f t="shared" si="15"/>
        <v>0</v>
      </c>
      <c r="BC25" s="20">
        <f t="shared" si="15"/>
        <v>0</v>
      </c>
      <c r="BD25" s="20">
        <f t="shared" si="15"/>
        <v>0</v>
      </c>
      <c r="BE25" s="20">
        <f t="shared" si="15"/>
        <v>0</v>
      </c>
      <c r="BF25" s="20">
        <f t="shared" si="15"/>
        <v>0</v>
      </c>
      <c r="BG25" s="20">
        <f t="shared" si="15"/>
        <v>0</v>
      </c>
      <c r="BH25" s="20">
        <f t="shared" si="15"/>
        <v>0</v>
      </c>
      <c r="BI25" s="20">
        <f t="shared" si="15"/>
        <v>0</v>
      </c>
      <c r="BJ25" s="20">
        <f t="shared" si="15"/>
        <v>0</v>
      </c>
      <c r="BK25" s="20">
        <f t="shared" si="15"/>
        <v>0</v>
      </c>
      <c r="BL25" s="20">
        <f t="shared" si="15"/>
        <v>0</v>
      </c>
      <c r="BM25" s="20">
        <f t="shared" si="15"/>
        <v>0</v>
      </c>
      <c r="BN25" s="20">
        <f t="shared" si="15"/>
        <v>0</v>
      </c>
      <c r="BO25" s="20">
        <f t="shared" si="15"/>
        <v>0</v>
      </c>
      <c r="BP25" s="20">
        <f t="shared" si="15"/>
        <v>0</v>
      </c>
      <c r="BQ25" s="20">
        <f t="shared" si="15"/>
        <v>5000000</v>
      </c>
      <c r="BR25" s="20">
        <f t="shared" si="16"/>
        <v>0</v>
      </c>
      <c r="BS25" s="20">
        <f t="shared" si="16"/>
        <v>0</v>
      </c>
      <c r="BT25" s="20">
        <f t="shared" si="16"/>
        <v>0</v>
      </c>
      <c r="BU25" s="20">
        <f t="shared" si="16"/>
        <v>0</v>
      </c>
      <c r="BV25" s="20">
        <f t="shared" si="16"/>
        <v>50000000</v>
      </c>
      <c r="BW25" s="21">
        <f t="shared" ref="BW25:BW72" si="22">+BX25/G25</f>
        <v>0</v>
      </c>
      <c r="BX25" s="20">
        <f t="shared" si="5"/>
        <v>0</v>
      </c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1">
        <f t="shared" si="6"/>
        <v>1</v>
      </c>
      <c r="CU25" s="20">
        <f t="shared" si="7"/>
        <v>55000000</v>
      </c>
      <c r="CV25" s="20">
        <f t="shared" si="17"/>
        <v>0</v>
      </c>
      <c r="CW25" s="20">
        <f t="shared" si="17"/>
        <v>0</v>
      </c>
      <c r="CX25" s="20">
        <f t="shared" si="17"/>
        <v>0</v>
      </c>
      <c r="CY25" s="20">
        <f t="shared" si="17"/>
        <v>0</v>
      </c>
      <c r="CZ25" s="20">
        <f t="shared" si="17"/>
        <v>0</v>
      </c>
      <c r="DA25" s="20">
        <f t="shared" si="17"/>
        <v>0</v>
      </c>
      <c r="DB25" s="20">
        <f t="shared" si="17"/>
        <v>0</v>
      </c>
      <c r="DC25" s="20">
        <f t="shared" si="17"/>
        <v>0</v>
      </c>
      <c r="DD25" s="20">
        <f t="shared" si="17"/>
        <v>0</v>
      </c>
      <c r="DE25" s="20">
        <f t="shared" si="17"/>
        <v>0</v>
      </c>
      <c r="DF25" s="20">
        <f t="shared" si="17"/>
        <v>0</v>
      </c>
      <c r="DG25" s="20">
        <f t="shared" si="17"/>
        <v>0</v>
      </c>
      <c r="DH25" s="20">
        <f t="shared" si="17"/>
        <v>0</v>
      </c>
      <c r="DI25" s="20">
        <f t="shared" si="17"/>
        <v>0</v>
      </c>
      <c r="DJ25" s="20">
        <f t="shared" si="17"/>
        <v>0</v>
      </c>
      <c r="DK25" s="20">
        <f t="shared" si="17"/>
        <v>5000000</v>
      </c>
      <c r="DL25" s="20">
        <f t="shared" si="18"/>
        <v>0</v>
      </c>
      <c r="DM25" s="20">
        <f t="shared" si="18"/>
        <v>0</v>
      </c>
      <c r="DN25" s="20">
        <f t="shared" si="18"/>
        <v>0</v>
      </c>
      <c r="DO25" s="20">
        <f t="shared" si="18"/>
        <v>0</v>
      </c>
      <c r="DP25" s="20">
        <f t="shared" si="18"/>
        <v>50000000</v>
      </c>
    </row>
    <row r="26" spans="1:120" ht="40.5" customHeight="1" x14ac:dyDescent="0.3">
      <c r="A26" s="26"/>
      <c r="B26" s="222"/>
      <c r="C26" s="28" t="s">
        <v>99</v>
      </c>
      <c r="D26" s="27" t="s">
        <v>100</v>
      </c>
      <c r="E26" s="18">
        <v>510</v>
      </c>
      <c r="F26" s="19" t="s">
        <v>101</v>
      </c>
      <c r="G26" s="20">
        <f t="shared" si="10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>
        <f>14500000</f>
        <v>14500000</v>
      </c>
      <c r="AC26" s="21">
        <f t="shared" si="19"/>
        <v>0.64611353711790398</v>
      </c>
      <c r="AD26" s="20">
        <f t="shared" si="20"/>
        <v>73980000</v>
      </c>
      <c r="AE26" s="20"/>
      <c r="AF26" s="20">
        <f>+'[1]ENERO 2019'!$K$911</f>
        <v>72480000</v>
      </c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>
        <f>+'[1]ENERO 2019'!$AF$911</f>
        <v>1500000</v>
      </c>
      <c r="AZ26" s="21">
        <f t="shared" si="21"/>
        <v>0.35388646288209602</v>
      </c>
      <c r="BA26" s="20">
        <f t="shared" si="2"/>
        <v>40520000</v>
      </c>
      <c r="BB26" s="20">
        <f t="shared" si="15"/>
        <v>0</v>
      </c>
      <c r="BC26" s="20">
        <f t="shared" si="15"/>
        <v>27520000</v>
      </c>
      <c r="BD26" s="20">
        <f t="shared" si="15"/>
        <v>0</v>
      </c>
      <c r="BE26" s="20">
        <f t="shared" si="15"/>
        <v>0</v>
      </c>
      <c r="BF26" s="20">
        <f t="shared" si="15"/>
        <v>0</v>
      </c>
      <c r="BG26" s="20">
        <f t="shared" si="15"/>
        <v>0</v>
      </c>
      <c r="BH26" s="20">
        <f t="shared" si="15"/>
        <v>0</v>
      </c>
      <c r="BI26" s="20">
        <f t="shared" si="15"/>
        <v>0</v>
      </c>
      <c r="BJ26" s="20">
        <f t="shared" si="15"/>
        <v>0</v>
      </c>
      <c r="BK26" s="20">
        <f t="shared" si="15"/>
        <v>0</v>
      </c>
      <c r="BL26" s="20">
        <f t="shared" si="15"/>
        <v>0</v>
      </c>
      <c r="BM26" s="20">
        <f t="shared" si="15"/>
        <v>0</v>
      </c>
      <c r="BN26" s="20">
        <f t="shared" si="15"/>
        <v>0</v>
      </c>
      <c r="BO26" s="20">
        <f t="shared" si="15"/>
        <v>0</v>
      </c>
      <c r="BP26" s="20">
        <f t="shared" si="15"/>
        <v>0</v>
      </c>
      <c r="BQ26" s="20">
        <f t="shared" si="15"/>
        <v>0</v>
      </c>
      <c r="BR26" s="20">
        <f t="shared" si="16"/>
        <v>0</v>
      </c>
      <c r="BS26" s="20">
        <f t="shared" si="16"/>
        <v>0</v>
      </c>
      <c r="BT26" s="20">
        <f t="shared" si="16"/>
        <v>0</v>
      </c>
      <c r="BU26" s="20">
        <f t="shared" si="16"/>
        <v>0</v>
      </c>
      <c r="BV26" s="20">
        <f t="shared" si="16"/>
        <v>13000000</v>
      </c>
      <c r="BW26" s="21">
        <f t="shared" si="22"/>
        <v>0.31505094323144106</v>
      </c>
      <c r="BX26" s="20">
        <f t="shared" si="5"/>
        <v>36073333</v>
      </c>
      <c r="BY26" s="20"/>
      <c r="BZ26" s="20">
        <f>+'[1]ENERO 2019'!$H$912</f>
        <v>36073333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1">
        <f t="shared" si="6"/>
        <v>0.68494905676855899</v>
      </c>
      <c r="CU26" s="20">
        <f t="shared" si="7"/>
        <v>78426667</v>
      </c>
      <c r="CV26" s="20">
        <f t="shared" si="17"/>
        <v>0</v>
      </c>
      <c r="CW26" s="20">
        <f t="shared" si="17"/>
        <v>63926667</v>
      </c>
      <c r="CX26" s="20">
        <f t="shared" si="17"/>
        <v>0</v>
      </c>
      <c r="CY26" s="20">
        <f t="shared" si="17"/>
        <v>0</v>
      </c>
      <c r="CZ26" s="20">
        <f t="shared" si="17"/>
        <v>0</v>
      </c>
      <c r="DA26" s="20">
        <f t="shared" si="17"/>
        <v>0</v>
      </c>
      <c r="DB26" s="20">
        <f t="shared" si="17"/>
        <v>0</v>
      </c>
      <c r="DC26" s="20">
        <f t="shared" si="17"/>
        <v>0</v>
      </c>
      <c r="DD26" s="20">
        <f t="shared" si="17"/>
        <v>0</v>
      </c>
      <c r="DE26" s="20">
        <f t="shared" si="17"/>
        <v>0</v>
      </c>
      <c r="DF26" s="20">
        <f t="shared" si="17"/>
        <v>0</v>
      </c>
      <c r="DG26" s="20">
        <f t="shared" si="17"/>
        <v>0</v>
      </c>
      <c r="DH26" s="20">
        <f t="shared" si="17"/>
        <v>0</v>
      </c>
      <c r="DI26" s="20">
        <f t="shared" si="17"/>
        <v>0</v>
      </c>
      <c r="DJ26" s="20">
        <f t="shared" si="17"/>
        <v>0</v>
      </c>
      <c r="DK26" s="20">
        <f t="shared" si="17"/>
        <v>0</v>
      </c>
      <c r="DL26" s="20">
        <f t="shared" si="18"/>
        <v>0</v>
      </c>
      <c r="DM26" s="20">
        <f t="shared" si="18"/>
        <v>0</v>
      </c>
      <c r="DN26" s="20">
        <f t="shared" si="18"/>
        <v>0</v>
      </c>
      <c r="DO26" s="20">
        <f t="shared" si="18"/>
        <v>0</v>
      </c>
      <c r="DP26" s="20">
        <f t="shared" si="18"/>
        <v>14500000</v>
      </c>
    </row>
    <row r="27" spans="1:120" ht="91.5" customHeight="1" x14ac:dyDescent="0.3">
      <c r="A27" s="26"/>
      <c r="B27" s="222"/>
      <c r="C27" s="28" t="s">
        <v>102</v>
      </c>
      <c r="D27" s="27" t="s">
        <v>103</v>
      </c>
      <c r="E27" s="18">
        <v>510</v>
      </c>
      <c r="F27" s="19" t="s">
        <v>51</v>
      </c>
      <c r="G27" s="20">
        <f t="shared" si="10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1">
        <f t="shared" si="19"/>
        <v>0</v>
      </c>
      <c r="AD27" s="20">
        <f t="shared" ref="AD27" si="23">SUM(AE27:AY27)</f>
        <v>0</v>
      </c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1">
        <f t="shared" si="21"/>
        <v>1</v>
      </c>
      <c r="BA27" s="20">
        <f t="shared" si="2"/>
        <v>40000000</v>
      </c>
      <c r="BB27" s="20">
        <f t="shared" si="15"/>
        <v>0</v>
      </c>
      <c r="BC27" s="20">
        <f t="shared" si="15"/>
        <v>40000000</v>
      </c>
      <c r="BD27" s="20">
        <f t="shared" si="15"/>
        <v>0</v>
      </c>
      <c r="BE27" s="20">
        <f t="shared" si="15"/>
        <v>0</v>
      </c>
      <c r="BF27" s="20">
        <f t="shared" si="15"/>
        <v>0</v>
      </c>
      <c r="BG27" s="20">
        <f t="shared" si="15"/>
        <v>0</v>
      </c>
      <c r="BH27" s="20">
        <f t="shared" si="15"/>
        <v>0</v>
      </c>
      <c r="BI27" s="20">
        <f t="shared" si="15"/>
        <v>0</v>
      </c>
      <c r="BJ27" s="20">
        <f t="shared" si="15"/>
        <v>0</v>
      </c>
      <c r="BK27" s="20">
        <f t="shared" si="15"/>
        <v>0</v>
      </c>
      <c r="BL27" s="20">
        <f t="shared" si="15"/>
        <v>0</v>
      </c>
      <c r="BM27" s="20">
        <f t="shared" si="15"/>
        <v>0</v>
      </c>
      <c r="BN27" s="20">
        <f t="shared" si="15"/>
        <v>0</v>
      </c>
      <c r="BO27" s="20">
        <f t="shared" si="15"/>
        <v>0</v>
      </c>
      <c r="BP27" s="20">
        <f t="shared" si="15"/>
        <v>0</v>
      </c>
      <c r="BQ27" s="20">
        <f t="shared" si="15"/>
        <v>0</v>
      </c>
      <c r="BR27" s="20">
        <f t="shared" si="16"/>
        <v>0</v>
      </c>
      <c r="BS27" s="20">
        <f t="shared" si="16"/>
        <v>0</v>
      </c>
      <c r="BT27" s="20">
        <f t="shared" si="16"/>
        <v>0</v>
      </c>
      <c r="BU27" s="20">
        <f t="shared" si="16"/>
        <v>0</v>
      </c>
      <c r="BV27" s="20">
        <f t="shared" si="16"/>
        <v>0</v>
      </c>
      <c r="BW27" s="21">
        <f t="shared" si="22"/>
        <v>0</v>
      </c>
      <c r="BX27" s="20">
        <f t="shared" si="5"/>
        <v>0</v>
      </c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1">
        <f t="shared" si="6"/>
        <v>1</v>
      </c>
      <c r="CU27" s="20">
        <f t="shared" si="7"/>
        <v>40000000</v>
      </c>
      <c r="CV27" s="20">
        <f t="shared" si="17"/>
        <v>0</v>
      </c>
      <c r="CW27" s="20">
        <f t="shared" si="17"/>
        <v>40000000</v>
      </c>
      <c r="CX27" s="20">
        <f t="shared" si="17"/>
        <v>0</v>
      </c>
      <c r="CY27" s="20">
        <f t="shared" si="17"/>
        <v>0</v>
      </c>
      <c r="CZ27" s="20">
        <f t="shared" si="17"/>
        <v>0</v>
      </c>
      <c r="DA27" s="20">
        <f t="shared" si="17"/>
        <v>0</v>
      </c>
      <c r="DB27" s="20">
        <f t="shared" si="17"/>
        <v>0</v>
      </c>
      <c r="DC27" s="20">
        <f t="shared" si="17"/>
        <v>0</v>
      </c>
      <c r="DD27" s="20">
        <f t="shared" si="17"/>
        <v>0</v>
      </c>
      <c r="DE27" s="20">
        <f t="shared" si="17"/>
        <v>0</v>
      </c>
      <c r="DF27" s="20">
        <f t="shared" si="17"/>
        <v>0</v>
      </c>
      <c r="DG27" s="20">
        <f t="shared" si="17"/>
        <v>0</v>
      </c>
      <c r="DH27" s="20">
        <f t="shared" si="17"/>
        <v>0</v>
      </c>
      <c r="DI27" s="20">
        <f t="shared" si="17"/>
        <v>0</v>
      </c>
      <c r="DJ27" s="20">
        <f t="shared" si="17"/>
        <v>0</v>
      </c>
      <c r="DK27" s="20">
        <f t="shared" si="17"/>
        <v>0</v>
      </c>
      <c r="DL27" s="20">
        <f t="shared" si="18"/>
        <v>0</v>
      </c>
      <c r="DM27" s="20">
        <f t="shared" si="18"/>
        <v>0</v>
      </c>
      <c r="DN27" s="20">
        <f t="shared" si="18"/>
        <v>0</v>
      </c>
      <c r="DO27" s="20">
        <f t="shared" si="18"/>
        <v>0</v>
      </c>
      <c r="DP27" s="20">
        <f t="shared" si="18"/>
        <v>0</v>
      </c>
    </row>
    <row r="28" spans="1:120" ht="44.25" customHeight="1" x14ac:dyDescent="0.3">
      <c r="A28" s="26"/>
      <c r="B28" s="223"/>
      <c r="C28" s="28" t="s">
        <v>104</v>
      </c>
      <c r="D28" s="27" t="s">
        <v>105</v>
      </c>
      <c r="E28" s="18">
        <v>510</v>
      </c>
      <c r="F28" s="19" t="s">
        <v>51</v>
      </c>
      <c r="G28" s="20">
        <f t="shared" si="10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1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1">
        <f t="shared" si="21"/>
        <v>1</v>
      </c>
      <c r="BA28" s="20">
        <f t="shared" si="2"/>
        <v>10000000</v>
      </c>
      <c r="BB28" s="20">
        <f t="shared" si="15"/>
        <v>0</v>
      </c>
      <c r="BC28" s="20">
        <f t="shared" si="15"/>
        <v>6000000</v>
      </c>
      <c r="BD28" s="20">
        <f t="shared" si="15"/>
        <v>0</v>
      </c>
      <c r="BE28" s="20">
        <f t="shared" si="15"/>
        <v>0</v>
      </c>
      <c r="BF28" s="20">
        <f t="shared" si="15"/>
        <v>0</v>
      </c>
      <c r="BG28" s="20">
        <f t="shared" si="15"/>
        <v>0</v>
      </c>
      <c r="BH28" s="20">
        <f t="shared" si="15"/>
        <v>0</v>
      </c>
      <c r="BI28" s="20">
        <f t="shared" si="15"/>
        <v>0</v>
      </c>
      <c r="BJ28" s="20">
        <f t="shared" si="15"/>
        <v>0</v>
      </c>
      <c r="BK28" s="20">
        <f t="shared" si="15"/>
        <v>0</v>
      </c>
      <c r="BL28" s="20">
        <f t="shared" si="15"/>
        <v>0</v>
      </c>
      <c r="BM28" s="20">
        <f t="shared" si="15"/>
        <v>0</v>
      </c>
      <c r="BN28" s="20">
        <f t="shared" si="15"/>
        <v>0</v>
      </c>
      <c r="BO28" s="20">
        <f t="shared" si="15"/>
        <v>0</v>
      </c>
      <c r="BP28" s="20">
        <f t="shared" si="15"/>
        <v>0</v>
      </c>
      <c r="BQ28" s="20">
        <f t="shared" si="15"/>
        <v>4000000</v>
      </c>
      <c r="BR28" s="20">
        <f t="shared" si="16"/>
        <v>0</v>
      </c>
      <c r="BS28" s="20">
        <f t="shared" si="16"/>
        <v>0</v>
      </c>
      <c r="BT28" s="20">
        <f t="shared" si="16"/>
        <v>0</v>
      </c>
      <c r="BU28" s="20">
        <f t="shared" si="16"/>
        <v>0</v>
      </c>
      <c r="BV28" s="20">
        <f t="shared" si="16"/>
        <v>0</v>
      </c>
      <c r="BW28" s="21">
        <f t="shared" si="22"/>
        <v>0</v>
      </c>
      <c r="BX28" s="20">
        <f t="shared" si="5"/>
        <v>0</v>
      </c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1">
        <f t="shared" si="6"/>
        <v>1</v>
      </c>
      <c r="CU28" s="20">
        <f t="shared" si="7"/>
        <v>10000000</v>
      </c>
      <c r="CV28" s="20">
        <f t="shared" si="17"/>
        <v>0</v>
      </c>
      <c r="CW28" s="20">
        <f t="shared" si="17"/>
        <v>6000000</v>
      </c>
      <c r="CX28" s="20">
        <f t="shared" si="17"/>
        <v>0</v>
      </c>
      <c r="CY28" s="20">
        <f t="shared" si="17"/>
        <v>0</v>
      </c>
      <c r="CZ28" s="20">
        <f t="shared" si="17"/>
        <v>0</v>
      </c>
      <c r="DA28" s="20">
        <f t="shared" si="17"/>
        <v>0</v>
      </c>
      <c r="DB28" s="20">
        <f t="shared" si="17"/>
        <v>0</v>
      </c>
      <c r="DC28" s="20">
        <f t="shared" si="17"/>
        <v>0</v>
      </c>
      <c r="DD28" s="20">
        <f t="shared" si="17"/>
        <v>0</v>
      </c>
      <c r="DE28" s="20">
        <f t="shared" si="17"/>
        <v>0</v>
      </c>
      <c r="DF28" s="20">
        <f t="shared" si="17"/>
        <v>0</v>
      </c>
      <c r="DG28" s="20">
        <f t="shared" si="17"/>
        <v>0</v>
      </c>
      <c r="DH28" s="20">
        <f t="shared" si="17"/>
        <v>0</v>
      </c>
      <c r="DI28" s="20">
        <f t="shared" si="17"/>
        <v>0</v>
      </c>
      <c r="DJ28" s="20">
        <f t="shared" si="17"/>
        <v>0</v>
      </c>
      <c r="DK28" s="20">
        <f t="shared" si="17"/>
        <v>4000000</v>
      </c>
      <c r="DL28" s="20">
        <f t="shared" si="18"/>
        <v>0</v>
      </c>
      <c r="DM28" s="20">
        <f t="shared" si="18"/>
        <v>0</v>
      </c>
      <c r="DN28" s="20">
        <f t="shared" si="18"/>
        <v>0</v>
      </c>
      <c r="DO28" s="20">
        <f t="shared" si="18"/>
        <v>0</v>
      </c>
      <c r="DP28" s="20">
        <f t="shared" si="18"/>
        <v>0</v>
      </c>
    </row>
    <row r="29" spans="1:120" ht="33.75" customHeight="1" x14ac:dyDescent="0.3">
      <c r="A29" s="26"/>
      <c r="B29" s="224" t="s">
        <v>106</v>
      </c>
      <c r="C29" s="28" t="s">
        <v>107</v>
      </c>
      <c r="D29" s="27" t="s">
        <v>108</v>
      </c>
      <c r="E29" s="18">
        <v>510</v>
      </c>
      <c r="F29" s="19" t="s">
        <v>51</v>
      </c>
      <c r="G29" s="20">
        <f t="shared" si="10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1">
        <f>+AD29/G29</f>
        <v>0</v>
      </c>
      <c r="AD29" s="20">
        <f t="shared" si="1"/>
        <v>0</v>
      </c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1">
        <f t="shared" si="12"/>
        <v>1</v>
      </c>
      <c r="BA29" s="20">
        <f t="shared" si="2"/>
        <v>4000000</v>
      </c>
      <c r="BB29" s="20">
        <f t="shared" si="15"/>
        <v>0</v>
      </c>
      <c r="BC29" s="20">
        <f t="shared" si="15"/>
        <v>4000000</v>
      </c>
      <c r="BD29" s="20">
        <f t="shared" si="15"/>
        <v>0</v>
      </c>
      <c r="BE29" s="20">
        <f t="shared" si="15"/>
        <v>0</v>
      </c>
      <c r="BF29" s="20">
        <f t="shared" si="15"/>
        <v>0</v>
      </c>
      <c r="BG29" s="20">
        <f t="shared" si="15"/>
        <v>0</v>
      </c>
      <c r="BH29" s="20">
        <f t="shared" si="15"/>
        <v>0</v>
      </c>
      <c r="BI29" s="20">
        <f t="shared" si="15"/>
        <v>0</v>
      </c>
      <c r="BJ29" s="20">
        <f t="shared" si="15"/>
        <v>0</v>
      </c>
      <c r="BK29" s="20">
        <f t="shared" si="15"/>
        <v>0</v>
      </c>
      <c r="BL29" s="20">
        <f t="shared" si="15"/>
        <v>0</v>
      </c>
      <c r="BM29" s="20">
        <f t="shared" si="15"/>
        <v>0</v>
      </c>
      <c r="BN29" s="20">
        <f t="shared" si="15"/>
        <v>0</v>
      </c>
      <c r="BO29" s="20">
        <f t="shared" si="15"/>
        <v>0</v>
      </c>
      <c r="BP29" s="20">
        <f t="shared" si="15"/>
        <v>0</v>
      </c>
      <c r="BQ29" s="20">
        <f t="shared" si="15"/>
        <v>0</v>
      </c>
      <c r="BR29" s="20">
        <f t="shared" si="16"/>
        <v>0</v>
      </c>
      <c r="BS29" s="20">
        <f t="shared" si="16"/>
        <v>0</v>
      </c>
      <c r="BT29" s="20">
        <f t="shared" si="16"/>
        <v>0</v>
      </c>
      <c r="BU29" s="20">
        <f t="shared" si="16"/>
        <v>0</v>
      </c>
      <c r="BV29" s="20">
        <f t="shared" si="16"/>
        <v>0</v>
      </c>
      <c r="BW29" s="21">
        <f t="shared" si="22"/>
        <v>0</v>
      </c>
      <c r="BX29" s="20">
        <f t="shared" si="5"/>
        <v>0</v>
      </c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1">
        <f t="shared" si="6"/>
        <v>1</v>
      </c>
      <c r="CU29" s="20">
        <f t="shared" si="7"/>
        <v>4000000</v>
      </c>
      <c r="CV29" s="20">
        <f t="shared" si="17"/>
        <v>0</v>
      </c>
      <c r="CW29" s="20">
        <f t="shared" si="17"/>
        <v>4000000</v>
      </c>
      <c r="CX29" s="20">
        <f t="shared" si="17"/>
        <v>0</v>
      </c>
      <c r="CY29" s="20">
        <f t="shared" si="17"/>
        <v>0</v>
      </c>
      <c r="CZ29" s="20">
        <f t="shared" si="17"/>
        <v>0</v>
      </c>
      <c r="DA29" s="20">
        <f t="shared" si="17"/>
        <v>0</v>
      </c>
      <c r="DB29" s="20">
        <f t="shared" si="17"/>
        <v>0</v>
      </c>
      <c r="DC29" s="20">
        <f t="shared" si="17"/>
        <v>0</v>
      </c>
      <c r="DD29" s="20">
        <f t="shared" si="17"/>
        <v>0</v>
      </c>
      <c r="DE29" s="20">
        <f t="shared" si="17"/>
        <v>0</v>
      </c>
      <c r="DF29" s="20">
        <f t="shared" si="17"/>
        <v>0</v>
      </c>
      <c r="DG29" s="20">
        <f t="shared" si="17"/>
        <v>0</v>
      </c>
      <c r="DH29" s="20">
        <f t="shared" si="17"/>
        <v>0</v>
      </c>
      <c r="DI29" s="20">
        <f t="shared" si="17"/>
        <v>0</v>
      </c>
      <c r="DJ29" s="20">
        <f t="shared" si="17"/>
        <v>0</v>
      </c>
      <c r="DK29" s="20">
        <f t="shared" si="17"/>
        <v>0</v>
      </c>
      <c r="DL29" s="20">
        <f t="shared" si="18"/>
        <v>0</v>
      </c>
      <c r="DM29" s="20">
        <f t="shared" si="18"/>
        <v>0</v>
      </c>
      <c r="DN29" s="20">
        <f t="shared" si="18"/>
        <v>0</v>
      </c>
      <c r="DO29" s="20">
        <f t="shared" si="18"/>
        <v>0</v>
      </c>
      <c r="DP29" s="20">
        <f t="shared" si="18"/>
        <v>0</v>
      </c>
    </row>
    <row r="30" spans="1:120" ht="29.25" customHeight="1" x14ac:dyDescent="0.3">
      <c r="A30" s="26"/>
      <c r="B30" s="224"/>
      <c r="C30" s="28" t="s">
        <v>109</v>
      </c>
      <c r="D30" s="27" t="s">
        <v>110</v>
      </c>
      <c r="E30" s="18">
        <v>510</v>
      </c>
      <c r="F30" s="19" t="s">
        <v>111</v>
      </c>
      <c r="G30" s="20">
        <f t="shared" si="10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>
        <v>3200000</v>
      </c>
      <c r="AC30" s="21">
        <f>+AD30/G30</f>
        <v>0.97826086956521741</v>
      </c>
      <c r="AD30" s="20">
        <f t="shared" si="1"/>
        <v>76500000</v>
      </c>
      <c r="AE30" s="20"/>
      <c r="AF30" s="20">
        <f>+'[1]ENERO 2019'!$K$943</f>
        <v>75000000</v>
      </c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>
        <f>+'[1]ENERO 2019'!$AF$943</f>
        <v>1500000</v>
      </c>
      <c r="AZ30" s="21">
        <f t="shared" si="12"/>
        <v>2.1739130434782594E-2</v>
      </c>
      <c r="BA30" s="20">
        <f t="shared" si="2"/>
        <v>1700000</v>
      </c>
      <c r="BB30" s="20">
        <f t="shared" si="15"/>
        <v>0</v>
      </c>
      <c r="BC30" s="20">
        <f t="shared" si="15"/>
        <v>0</v>
      </c>
      <c r="BD30" s="20">
        <f t="shared" si="15"/>
        <v>0</v>
      </c>
      <c r="BE30" s="20">
        <f t="shared" si="15"/>
        <v>0</v>
      </c>
      <c r="BF30" s="20">
        <f t="shared" si="15"/>
        <v>0</v>
      </c>
      <c r="BG30" s="20">
        <f t="shared" si="15"/>
        <v>0</v>
      </c>
      <c r="BH30" s="20">
        <f t="shared" si="15"/>
        <v>0</v>
      </c>
      <c r="BI30" s="20">
        <f t="shared" si="15"/>
        <v>0</v>
      </c>
      <c r="BJ30" s="20">
        <f t="shared" si="15"/>
        <v>0</v>
      </c>
      <c r="BK30" s="20">
        <f t="shared" si="15"/>
        <v>0</v>
      </c>
      <c r="BL30" s="20">
        <f t="shared" si="15"/>
        <v>0</v>
      </c>
      <c r="BM30" s="20">
        <f t="shared" si="15"/>
        <v>0</v>
      </c>
      <c r="BN30" s="20">
        <f t="shared" si="15"/>
        <v>0</v>
      </c>
      <c r="BO30" s="20">
        <f t="shared" si="15"/>
        <v>0</v>
      </c>
      <c r="BP30" s="20">
        <f t="shared" si="15"/>
        <v>0</v>
      </c>
      <c r="BQ30" s="20">
        <f t="shared" si="15"/>
        <v>0</v>
      </c>
      <c r="BR30" s="20">
        <f t="shared" si="16"/>
        <v>0</v>
      </c>
      <c r="BS30" s="20">
        <f t="shared" si="16"/>
        <v>0</v>
      </c>
      <c r="BT30" s="20">
        <f t="shared" si="16"/>
        <v>0</v>
      </c>
      <c r="BU30" s="20">
        <f t="shared" si="16"/>
        <v>0</v>
      </c>
      <c r="BV30" s="20">
        <f t="shared" si="16"/>
        <v>1700000</v>
      </c>
      <c r="BW30" s="21">
        <f t="shared" si="22"/>
        <v>0.12707662404092071</v>
      </c>
      <c r="BX30" s="20">
        <f t="shared" si="5"/>
        <v>9937392</v>
      </c>
      <c r="BY30" s="20"/>
      <c r="BZ30" s="20">
        <f>+'[1]ENERO 2019'!$H$944</f>
        <v>9937392</v>
      </c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1">
        <f t="shared" si="6"/>
        <v>0.87292337595907932</v>
      </c>
      <c r="CU30" s="20">
        <f t="shared" si="7"/>
        <v>68262608</v>
      </c>
      <c r="CV30" s="20">
        <f t="shared" si="17"/>
        <v>0</v>
      </c>
      <c r="CW30" s="20">
        <f t="shared" si="17"/>
        <v>65062608</v>
      </c>
      <c r="CX30" s="20">
        <f t="shared" si="17"/>
        <v>0</v>
      </c>
      <c r="CY30" s="20">
        <f t="shared" si="17"/>
        <v>0</v>
      </c>
      <c r="CZ30" s="20">
        <f t="shared" si="17"/>
        <v>0</v>
      </c>
      <c r="DA30" s="20">
        <f t="shared" si="17"/>
        <v>0</v>
      </c>
      <c r="DB30" s="20">
        <f t="shared" si="17"/>
        <v>0</v>
      </c>
      <c r="DC30" s="20">
        <f t="shared" si="17"/>
        <v>0</v>
      </c>
      <c r="DD30" s="20">
        <f t="shared" si="17"/>
        <v>0</v>
      </c>
      <c r="DE30" s="20">
        <f t="shared" si="17"/>
        <v>0</v>
      </c>
      <c r="DF30" s="20">
        <f t="shared" si="17"/>
        <v>0</v>
      </c>
      <c r="DG30" s="20">
        <f t="shared" si="17"/>
        <v>0</v>
      </c>
      <c r="DH30" s="20">
        <f t="shared" si="17"/>
        <v>0</v>
      </c>
      <c r="DI30" s="20">
        <f t="shared" si="17"/>
        <v>0</v>
      </c>
      <c r="DJ30" s="20">
        <f t="shared" si="17"/>
        <v>0</v>
      </c>
      <c r="DK30" s="20">
        <f t="shared" si="17"/>
        <v>0</v>
      </c>
      <c r="DL30" s="20">
        <f t="shared" si="18"/>
        <v>0</v>
      </c>
      <c r="DM30" s="20">
        <f t="shared" si="18"/>
        <v>0</v>
      </c>
      <c r="DN30" s="20">
        <f t="shared" si="18"/>
        <v>0</v>
      </c>
      <c r="DO30" s="20">
        <f t="shared" si="18"/>
        <v>0</v>
      </c>
      <c r="DP30" s="20">
        <f t="shared" si="18"/>
        <v>3200000</v>
      </c>
    </row>
    <row r="31" spans="1:120" ht="36" customHeight="1" x14ac:dyDescent="0.3">
      <c r="A31" s="26"/>
      <c r="B31" s="221" t="s">
        <v>112</v>
      </c>
      <c r="C31" s="16" t="s">
        <v>113</v>
      </c>
      <c r="D31" s="17" t="s">
        <v>114</v>
      </c>
      <c r="E31" s="18">
        <v>510</v>
      </c>
      <c r="F31" s="19" t="s">
        <v>51</v>
      </c>
      <c r="G31" s="20">
        <f t="shared" si="10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1">
        <f t="shared" ref="AC31:AC72" si="24">+AD31/G31</f>
        <v>0</v>
      </c>
      <c r="AD31" s="20">
        <f t="shared" si="1"/>
        <v>0</v>
      </c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1">
        <f t="shared" si="12"/>
        <v>1</v>
      </c>
      <c r="BA31" s="20">
        <f t="shared" si="2"/>
        <v>12000000</v>
      </c>
      <c r="BB31" s="20">
        <f t="shared" si="15"/>
        <v>0</v>
      </c>
      <c r="BC31" s="20">
        <f t="shared" si="15"/>
        <v>12000000</v>
      </c>
      <c r="BD31" s="20">
        <f t="shared" si="15"/>
        <v>0</v>
      </c>
      <c r="BE31" s="20">
        <f t="shared" si="15"/>
        <v>0</v>
      </c>
      <c r="BF31" s="20">
        <f t="shared" si="15"/>
        <v>0</v>
      </c>
      <c r="BG31" s="20">
        <f t="shared" si="15"/>
        <v>0</v>
      </c>
      <c r="BH31" s="20">
        <f t="shared" si="15"/>
        <v>0</v>
      </c>
      <c r="BI31" s="20">
        <f t="shared" si="15"/>
        <v>0</v>
      </c>
      <c r="BJ31" s="20">
        <f t="shared" si="15"/>
        <v>0</v>
      </c>
      <c r="BK31" s="20">
        <f t="shared" si="15"/>
        <v>0</v>
      </c>
      <c r="BL31" s="20">
        <f t="shared" si="15"/>
        <v>0</v>
      </c>
      <c r="BM31" s="20">
        <f t="shared" si="15"/>
        <v>0</v>
      </c>
      <c r="BN31" s="20">
        <f t="shared" si="15"/>
        <v>0</v>
      </c>
      <c r="BO31" s="20">
        <f t="shared" si="15"/>
        <v>0</v>
      </c>
      <c r="BP31" s="20">
        <f t="shared" si="15"/>
        <v>0</v>
      </c>
      <c r="BQ31" s="20">
        <f t="shared" si="15"/>
        <v>0</v>
      </c>
      <c r="BR31" s="20">
        <f t="shared" si="16"/>
        <v>0</v>
      </c>
      <c r="BS31" s="20">
        <f t="shared" si="16"/>
        <v>0</v>
      </c>
      <c r="BT31" s="20">
        <f t="shared" si="16"/>
        <v>0</v>
      </c>
      <c r="BU31" s="20">
        <f t="shared" si="16"/>
        <v>0</v>
      </c>
      <c r="BV31" s="20">
        <f t="shared" si="16"/>
        <v>0</v>
      </c>
      <c r="BW31" s="21">
        <f t="shared" si="22"/>
        <v>0</v>
      </c>
      <c r="BX31" s="20">
        <f t="shared" si="5"/>
        <v>0</v>
      </c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1">
        <f t="shared" si="6"/>
        <v>1</v>
      </c>
      <c r="CU31" s="20">
        <f t="shared" si="7"/>
        <v>12000000</v>
      </c>
      <c r="CV31" s="20">
        <f t="shared" si="17"/>
        <v>0</v>
      </c>
      <c r="CW31" s="20">
        <f t="shared" si="17"/>
        <v>12000000</v>
      </c>
      <c r="CX31" s="20">
        <f t="shared" si="17"/>
        <v>0</v>
      </c>
      <c r="CY31" s="20">
        <f t="shared" si="17"/>
        <v>0</v>
      </c>
      <c r="CZ31" s="20">
        <f t="shared" si="17"/>
        <v>0</v>
      </c>
      <c r="DA31" s="20">
        <f t="shared" si="17"/>
        <v>0</v>
      </c>
      <c r="DB31" s="20">
        <f t="shared" si="17"/>
        <v>0</v>
      </c>
      <c r="DC31" s="20">
        <f t="shared" si="17"/>
        <v>0</v>
      </c>
      <c r="DD31" s="20">
        <f t="shared" si="17"/>
        <v>0</v>
      </c>
      <c r="DE31" s="20">
        <f t="shared" si="17"/>
        <v>0</v>
      </c>
      <c r="DF31" s="20">
        <f t="shared" si="17"/>
        <v>0</v>
      </c>
      <c r="DG31" s="20">
        <f t="shared" si="17"/>
        <v>0</v>
      </c>
      <c r="DH31" s="20">
        <f t="shared" si="17"/>
        <v>0</v>
      </c>
      <c r="DI31" s="20">
        <f t="shared" si="17"/>
        <v>0</v>
      </c>
      <c r="DJ31" s="20">
        <f t="shared" si="17"/>
        <v>0</v>
      </c>
      <c r="DK31" s="20">
        <f t="shared" si="17"/>
        <v>0</v>
      </c>
      <c r="DL31" s="20">
        <f t="shared" si="18"/>
        <v>0</v>
      </c>
      <c r="DM31" s="20">
        <f t="shared" si="18"/>
        <v>0</v>
      </c>
      <c r="DN31" s="20">
        <f t="shared" si="18"/>
        <v>0</v>
      </c>
      <c r="DO31" s="20">
        <f t="shared" si="18"/>
        <v>0</v>
      </c>
      <c r="DP31" s="20">
        <f t="shared" si="18"/>
        <v>0</v>
      </c>
    </row>
    <row r="32" spans="1:120" ht="53.25" customHeight="1" x14ac:dyDescent="0.3">
      <c r="A32" s="26"/>
      <c r="B32" s="222"/>
      <c r="C32" s="16" t="s">
        <v>115</v>
      </c>
      <c r="D32" s="17" t="s">
        <v>116</v>
      </c>
      <c r="E32" s="18">
        <v>510</v>
      </c>
      <c r="F32" s="19" t="s">
        <v>117</v>
      </c>
      <c r="G32" s="20">
        <f t="shared" si="10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>
        <v>34000000</v>
      </c>
      <c r="AC32" s="21">
        <f t="shared" si="24"/>
        <v>0.72276835593220334</v>
      </c>
      <c r="AD32" s="20">
        <f t="shared" ref="AD32:AD35" si="25">SUM(AE32:AY32)</f>
        <v>42643333</v>
      </c>
      <c r="AE32" s="20"/>
      <c r="AF32" s="20">
        <f>+'[1]ENERO 2019'!$K$970</f>
        <v>21643333</v>
      </c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>
        <f>+'[1]ENERO 2019'!$AF$970</f>
        <v>21000000</v>
      </c>
      <c r="AZ32" s="21">
        <f t="shared" si="12"/>
        <v>0.27723164406779666</v>
      </c>
      <c r="BA32" s="20">
        <f t="shared" si="2"/>
        <v>16356667</v>
      </c>
      <c r="BB32" s="20">
        <f t="shared" si="15"/>
        <v>0</v>
      </c>
      <c r="BC32" s="20">
        <f t="shared" si="15"/>
        <v>3356667</v>
      </c>
      <c r="BD32" s="20">
        <f t="shared" si="15"/>
        <v>0</v>
      </c>
      <c r="BE32" s="20">
        <f t="shared" si="15"/>
        <v>0</v>
      </c>
      <c r="BF32" s="20">
        <f t="shared" si="15"/>
        <v>0</v>
      </c>
      <c r="BG32" s="20">
        <f t="shared" si="15"/>
        <v>0</v>
      </c>
      <c r="BH32" s="20">
        <f t="shared" si="15"/>
        <v>0</v>
      </c>
      <c r="BI32" s="20">
        <f t="shared" si="15"/>
        <v>0</v>
      </c>
      <c r="BJ32" s="20">
        <f t="shared" si="15"/>
        <v>0</v>
      </c>
      <c r="BK32" s="20">
        <f t="shared" si="15"/>
        <v>0</v>
      </c>
      <c r="BL32" s="20">
        <f t="shared" si="15"/>
        <v>0</v>
      </c>
      <c r="BM32" s="20">
        <f t="shared" si="15"/>
        <v>0</v>
      </c>
      <c r="BN32" s="20">
        <f t="shared" si="15"/>
        <v>0</v>
      </c>
      <c r="BO32" s="20">
        <f t="shared" si="15"/>
        <v>0</v>
      </c>
      <c r="BP32" s="20">
        <f t="shared" si="15"/>
        <v>0</v>
      </c>
      <c r="BQ32" s="20">
        <f t="shared" si="15"/>
        <v>0</v>
      </c>
      <c r="BR32" s="20">
        <f t="shared" si="16"/>
        <v>0</v>
      </c>
      <c r="BS32" s="20">
        <f t="shared" si="16"/>
        <v>0</v>
      </c>
      <c r="BT32" s="20">
        <f t="shared" si="16"/>
        <v>0</v>
      </c>
      <c r="BU32" s="20">
        <f t="shared" si="16"/>
        <v>0</v>
      </c>
      <c r="BV32" s="20">
        <f t="shared" si="16"/>
        <v>13000000</v>
      </c>
      <c r="BW32" s="21">
        <f t="shared" si="22"/>
        <v>0.36440677966101692</v>
      </c>
      <c r="BX32" s="20">
        <f t="shared" si="5"/>
        <v>21500000</v>
      </c>
      <c r="BY32" s="20"/>
      <c r="BZ32" s="20">
        <f>+'[1]ENERO 2019'!$H$971</f>
        <v>21500000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1">
        <f t="shared" si="6"/>
        <v>0.63559322033898313</v>
      </c>
      <c r="CU32" s="20">
        <f t="shared" si="7"/>
        <v>37500000</v>
      </c>
      <c r="CV32" s="20">
        <f t="shared" si="17"/>
        <v>0</v>
      </c>
      <c r="CW32" s="20">
        <f t="shared" si="17"/>
        <v>3500000</v>
      </c>
      <c r="CX32" s="20">
        <f t="shared" si="17"/>
        <v>0</v>
      </c>
      <c r="CY32" s="20">
        <f t="shared" si="17"/>
        <v>0</v>
      </c>
      <c r="CZ32" s="20">
        <f t="shared" si="17"/>
        <v>0</v>
      </c>
      <c r="DA32" s="20">
        <f t="shared" si="17"/>
        <v>0</v>
      </c>
      <c r="DB32" s="20">
        <f t="shared" si="17"/>
        <v>0</v>
      </c>
      <c r="DC32" s="20">
        <f t="shared" si="17"/>
        <v>0</v>
      </c>
      <c r="DD32" s="20">
        <f t="shared" si="17"/>
        <v>0</v>
      </c>
      <c r="DE32" s="20">
        <f t="shared" si="17"/>
        <v>0</v>
      </c>
      <c r="DF32" s="20">
        <f t="shared" si="17"/>
        <v>0</v>
      </c>
      <c r="DG32" s="20">
        <f t="shared" si="17"/>
        <v>0</v>
      </c>
      <c r="DH32" s="20">
        <f t="shared" si="17"/>
        <v>0</v>
      </c>
      <c r="DI32" s="20">
        <f t="shared" si="17"/>
        <v>0</v>
      </c>
      <c r="DJ32" s="20">
        <f t="shared" si="17"/>
        <v>0</v>
      </c>
      <c r="DK32" s="20">
        <f t="shared" si="17"/>
        <v>0</v>
      </c>
      <c r="DL32" s="20">
        <f t="shared" si="18"/>
        <v>0</v>
      </c>
      <c r="DM32" s="20">
        <f t="shared" si="18"/>
        <v>0</v>
      </c>
      <c r="DN32" s="20">
        <f t="shared" si="18"/>
        <v>0</v>
      </c>
      <c r="DO32" s="20">
        <f t="shared" si="18"/>
        <v>0</v>
      </c>
      <c r="DP32" s="20">
        <f t="shared" si="18"/>
        <v>34000000</v>
      </c>
    </row>
    <row r="33" spans="1:120" ht="93" customHeight="1" x14ac:dyDescent="0.3">
      <c r="A33" s="26"/>
      <c r="B33" s="225" t="s">
        <v>118</v>
      </c>
      <c r="C33" s="16" t="s">
        <v>119</v>
      </c>
      <c r="D33" s="17" t="s">
        <v>120</v>
      </c>
      <c r="E33" s="18">
        <v>211</v>
      </c>
      <c r="F33" s="19" t="s">
        <v>121</v>
      </c>
      <c r="G33" s="20">
        <f t="shared" si="10"/>
        <v>825530099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v>20000000</v>
      </c>
      <c r="P33" s="20"/>
      <c r="Q33" s="20">
        <v>40000000</v>
      </c>
      <c r="R33" s="20"/>
      <c r="S33" s="20"/>
      <c r="T33" s="20">
        <v>40000000</v>
      </c>
      <c r="U33" s="20"/>
      <c r="V33" s="20"/>
      <c r="W33" s="20"/>
      <c r="X33" s="20"/>
      <c r="Y33" s="20"/>
      <c r="Z33" s="20"/>
      <c r="AA33" s="20"/>
      <c r="AB33" s="20">
        <f>181433693</f>
        <v>181433693</v>
      </c>
      <c r="AC33" s="21">
        <f t="shared" si="24"/>
        <v>8.4794000951381419E-3</v>
      </c>
      <c r="AD33" s="20">
        <f t="shared" si="25"/>
        <v>7000000</v>
      </c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>
        <f>+'[1]ENERO 2019'!$AF$110</f>
        <v>7000000</v>
      </c>
      <c r="AZ33" s="21">
        <f t="shared" si="12"/>
        <v>0.99152059990486185</v>
      </c>
      <c r="BA33" s="20">
        <f t="shared" si="2"/>
        <v>818530099</v>
      </c>
      <c r="BB33" s="20">
        <f t="shared" si="15"/>
        <v>0</v>
      </c>
      <c r="BC33" s="20">
        <f t="shared" si="15"/>
        <v>0</v>
      </c>
      <c r="BD33" s="20">
        <f t="shared" si="15"/>
        <v>0</v>
      </c>
      <c r="BE33" s="20">
        <f t="shared" si="15"/>
        <v>0</v>
      </c>
      <c r="BF33" s="20">
        <f t="shared" si="15"/>
        <v>0</v>
      </c>
      <c r="BG33" s="20">
        <f t="shared" si="15"/>
        <v>244096406</v>
      </c>
      <c r="BH33" s="20">
        <f t="shared" si="15"/>
        <v>300000000</v>
      </c>
      <c r="BI33" s="20">
        <f t="shared" si="15"/>
        <v>20000000</v>
      </c>
      <c r="BJ33" s="20">
        <f t="shared" si="15"/>
        <v>0</v>
      </c>
      <c r="BK33" s="20">
        <f t="shared" si="15"/>
        <v>40000000</v>
      </c>
      <c r="BL33" s="20">
        <f t="shared" si="15"/>
        <v>0</v>
      </c>
      <c r="BM33" s="20">
        <f t="shared" si="15"/>
        <v>0</v>
      </c>
      <c r="BN33" s="20">
        <f t="shared" si="15"/>
        <v>40000000</v>
      </c>
      <c r="BO33" s="20">
        <f t="shared" si="15"/>
        <v>0</v>
      </c>
      <c r="BP33" s="20">
        <f t="shared" si="15"/>
        <v>0</v>
      </c>
      <c r="BQ33" s="20">
        <f t="shared" si="15"/>
        <v>0</v>
      </c>
      <c r="BR33" s="20">
        <f t="shared" si="16"/>
        <v>0</v>
      </c>
      <c r="BS33" s="20">
        <f t="shared" si="16"/>
        <v>0</v>
      </c>
      <c r="BT33" s="20">
        <f t="shared" si="16"/>
        <v>0</v>
      </c>
      <c r="BU33" s="20">
        <f t="shared" si="16"/>
        <v>0</v>
      </c>
      <c r="BV33" s="20">
        <f t="shared" si="16"/>
        <v>174433693</v>
      </c>
      <c r="BW33" s="21">
        <f t="shared" si="22"/>
        <v>0</v>
      </c>
      <c r="BX33" s="20">
        <f t="shared" si="5"/>
        <v>0</v>
      </c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1">
        <f t="shared" si="6"/>
        <v>1</v>
      </c>
      <c r="CU33" s="20">
        <f t="shared" si="7"/>
        <v>825530099</v>
      </c>
      <c r="CV33" s="20">
        <f t="shared" si="17"/>
        <v>0</v>
      </c>
      <c r="CW33" s="20">
        <f t="shared" si="17"/>
        <v>0</v>
      </c>
      <c r="CX33" s="20">
        <f t="shared" si="17"/>
        <v>0</v>
      </c>
      <c r="CY33" s="20">
        <f t="shared" si="17"/>
        <v>0</v>
      </c>
      <c r="CZ33" s="20">
        <f t="shared" si="17"/>
        <v>0</v>
      </c>
      <c r="DA33" s="20">
        <f t="shared" si="17"/>
        <v>244096406</v>
      </c>
      <c r="DB33" s="20">
        <f t="shared" si="17"/>
        <v>300000000</v>
      </c>
      <c r="DC33" s="20">
        <f t="shared" si="17"/>
        <v>20000000</v>
      </c>
      <c r="DD33" s="20">
        <f t="shared" si="17"/>
        <v>0</v>
      </c>
      <c r="DE33" s="20">
        <f t="shared" si="17"/>
        <v>40000000</v>
      </c>
      <c r="DF33" s="20">
        <f t="shared" si="17"/>
        <v>0</v>
      </c>
      <c r="DG33" s="20">
        <f t="shared" si="17"/>
        <v>0</v>
      </c>
      <c r="DH33" s="20">
        <f t="shared" si="17"/>
        <v>40000000</v>
      </c>
      <c r="DI33" s="20">
        <f t="shared" si="17"/>
        <v>0</v>
      </c>
      <c r="DJ33" s="20">
        <f t="shared" si="17"/>
        <v>0</v>
      </c>
      <c r="DK33" s="20">
        <f t="shared" si="17"/>
        <v>0</v>
      </c>
      <c r="DL33" s="20">
        <f t="shared" si="18"/>
        <v>0</v>
      </c>
      <c r="DM33" s="20">
        <f t="shared" si="18"/>
        <v>0</v>
      </c>
      <c r="DN33" s="20">
        <f t="shared" si="18"/>
        <v>0</v>
      </c>
      <c r="DO33" s="20">
        <f t="shared" si="18"/>
        <v>0</v>
      </c>
      <c r="DP33" s="20">
        <f t="shared" si="18"/>
        <v>181433693</v>
      </c>
    </row>
    <row r="34" spans="1:120" ht="60" customHeight="1" x14ac:dyDescent="0.3">
      <c r="A34" s="26"/>
      <c r="B34" s="225"/>
      <c r="C34" s="16" t="s">
        <v>122</v>
      </c>
      <c r="D34" s="17" t="s">
        <v>123</v>
      </c>
      <c r="E34" s="18">
        <v>510</v>
      </c>
      <c r="F34" s="19" t="s">
        <v>51</v>
      </c>
      <c r="G34" s="20">
        <f t="shared" si="10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1">
        <f t="shared" si="24"/>
        <v>0</v>
      </c>
      <c r="AD34" s="20">
        <f t="shared" si="25"/>
        <v>0</v>
      </c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1">
        <f t="shared" si="12"/>
        <v>1</v>
      </c>
      <c r="BA34" s="20">
        <f t="shared" si="2"/>
        <v>5000000</v>
      </c>
      <c r="BB34" s="20">
        <f t="shared" si="15"/>
        <v>0</v>
      </c>
      <c r="BC34" s="20">
        <f t="shared" si="15"/>
        <v>0</v>
      </c>
      <c r="BD34" s="20">
        <f t="shared" si="15"/>
        <v>0</v>
      </c>
      <c r="BE34" s="20">
        <f t="shared" si="15"/>
        <v>0</v>
      </c>
      <c r="BF34" s="20">
        <f t="shared" si="15"/>
        <v>0</v>
      </c>
      <c r="BG34" s="20">
        <f t="shared" si="15"/>
        <v>0</v>
      </c>
      <c r="BH34" s="20">
        <f t="shared" si="15"/>
        <v>0</v>
      </c>
      <c r="BI34" s="20">
        <f t="shared" si="15"/>
        <v>0</v>
      </c>
      <c r="BJ34" s="20">
        <f t="shared" si="15"/>
        <v>0</v>
      </c>
      <c r="BK34" s="20">
        <f t="shared" si="15"/>
        <v>0</v>
      </c>
      <c r="BL34" s="20">
        <f t="shared" si="15"/>
        <v>0</v>
      </c>
      <c r="BM34" s="20">
        <f t="shared" si="15"/>
        <v>0</v>
      </c>
      <c r="BN34" s="20">
        <f t="shared" si="15"/>
        <v>0</v>
      </c>
      <c r="BO34" s="20">
        <f t="shared" si="15"/>
        <v>0</v>
      </c>
      <c r="BP34" s="20">
        <f t="shared" si="15"/>
        <v>0</v>
      </c>
      <c r="BQ34" s="20">
        <f t="shared" si="15"/>
        <v>5000000</v>
      </c>
      <c r="BR34" s="20">
        <f t="shared" si="16"/>
        <v>0</v>
      </c>
      <c r="BS34" s="20">
        <f t="shared" si="16"/>
        <v>0</v>
      </c>
      <c r="BT34" s="20">
        <f t="shared" si="16"/>
        <v>0</v>
      </c>
      <c r="BU34" s="20">
        <f t="shared" si="16"/>
        <v>0</v>
      </c>
      <c r="BV34" s="20">
        <f t="shared" si="16"/>
        <v>0</v>
      </c>
      <c r="BW34" s="21">
        <f t="shared" si="22"/>
        <v>0</v>
      </c>
      <c r="BX34" s="20">
        <f t="shared" si="5"/>
        <v>0</v>
      </c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1">
        <f t="shared" si="6"/>
        <v>1</v>
      </c>
      <c r="CU34" s="20">
        <f t="shared" si="7"/>
        <v>5000000</v>
      </c>
      <c r="CV34" s="20">
        <f t="shared" si="17"/>
        <v>0</v>
      </c>
      <c r="CW34" s="20">
        <f t="shared" si="17"/>
        <v>0</v>
      </c>
      <c r="CX34" s="20">
        <f t="shared" si="17"/>
        <v>0</v>
      </c>
      <c r="CY34" s="20">
        <f t="shared" si="17"/>
        <v>0</v>
      </c>
      <c r="CZ34" s="20">
        <f t="shared" si="17"/>
        <v>0</v>
      </c>
      <c r="DA34" s="20">
        <f t="shared" si="17"/>
        <v>0</v>
      </c>
      <c r="DB34" s="20">
        <f t="shared" si="17"/>
        <v>0</v>
      </c>
      <c r="DC34" s="20">
        <f t="shared" si="17"/>
        <v>0</v>
      </c>
      <c r="DD34" s="20">
        <f t="shared" si="17"/>
        <v>0</v>
      </c>
      <c r="DE34" s="20">
        <f t="shared" si="17"/>
        <v>0</v>
      </c>
      <c r="DF34" s="20">
        <f t="shared" si="17"/>
        <v>0</v>
      </c>
      <c r="DG34" s="20">
        <f t="shared" si="17"/>
        <v>0</v>
      </c>
      <c r="DH34" s="20">
        <f t="shared" si="17"/>
        <v>0</v>
      </c>
      <c r="DI34" s="20">
        <f t="shared" si="17"/>
        <v>0</v>
      </c>
      <c r="DJ34" s="20">
        <f t="shared" si="17"/>
        <v>0</v>
      </c>
      <c r="DK34" s="20">
        <f t="shared" si="17"/>
        <v>5000000</v>
      </c>
      <c r="DL34" s="20">
        <f t="shared" si="18"/>
        <v>0</v>
      </c>
      <c r="DM34" s="20">
        <f t="shared" si="18"/>
        <v>0</v>
      </c>
      <c r="DN34" s="20">
        <f t="shared" si="18"/>
        <v>0</v>
      </c>
      <c r="DO34" s="20">
        <f t="shared" si="18"/>
        <v>0</v>
      </c>
      <c r="DP34" s="20">
        <f t="shared" si="18"/>
        <v>0</v>
      </c>
    </row>
    <row r="35" spans="1:120" ht="36.75" customHeight="1" x14ac:dyDescent="0.3">
      <c r="A35" s="26"/>
      <c r="B35" s="225"/>
      <c r="C35" s="16" t="s">
        <v>124</v>
      </c>
      <c r="D35" s="17" t="s">
        <v>125</v>
      </c>
      <c r="E35" s="18">
        <v>510</v>
      </c>
      <c r="F35" s="19" t="s">
        <v>51</v>
      </c>
      <c r="G35" s="20">
        <f t="shared" si="10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1">
        <f t="shared" si="24"/>
        <v>0</v>
      </c>
      <c r="AD35" s="20">
        <f t="shared" si="25"/>
        <v>0</v>
      </c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1">
        <f t="shared" si="12"/>
        <v>1</v>
      </c>
      <c r="BA35" s="20">
        <f t="shared" si="2"/>
        <v>5000000</v>
      </c>
      <c r="BB35" s="20">
        <f t="shared" si="15"/>
        <v>0</v>
      </c>
      <c r="BC35" s="20">
        <f t="shared" si="15"/>
        <v>0</v>
      </c>
      <c r="BD35" s="20">
        <f t="shared" si="15"/>
        <v>0</v>
      </c>
      <c r="BE35" s="20">
        <f t="shared" si="15"/>
        <v>0</v>
      </c>
      <c r="BF35" s="20">
        <f t="shared" si="15"/>
        <v>0</v>
      </c>
      <c r="BG35" s="20">
        <f t="shared" si="15"/>
        <v>0</v>
      </c>
      <c r="BH35" s="20">
        <f t="shared" si="15"/>
        <v>0</v>
      </c>
      <c r="BI35" s="20">
        <f t="shared" si="15"/>
        <v>0</v>
      </c>
      <c r="BJ35" s="20">
        <f t="shared" si="15"/>
        <v>0</v>
      </c>
      <c r="BK35" s="20">
        <f t="shared" si="15"/>
        <v>0</v>
      </c>
      <c r="BL35" s="20">
        <f t="shared" si="15"/>
        <v>0</v>
      </c>
      <c r="BM35" s="20">
        <f t="shared" si="15"/>
        <v>0</v>
      </c>
      <c r="BN35" s="20">
        <f t="shared" si="15"/>
        <v>0</v>
      </c>
      <c r="BO35" s="20">
        <f t="shared" si="15"/>
        <v>0</v>
      </c>
      <c r="BP35" s="20">
        <f t="shared" si="15"/>
        <v>0</v>
      </c>
      <c r="BQ35" s="20">
        <f t="shared" ref="BQ35" si="26">W35-AT35</f>
        <v>5000000</v>
      </c>
      <c r="BR35" s="20">
        <f t="shared" si="16"/>
        <v>0</v>
      </c>
      <c r="BS35" s="20">
        <f t="shared" si="16"/>
        <v>0</v>
      </c>
      <c r="BT35" s="20">
        <f t="shared" si="16"/>
        <v>0</v>
      </c>
      <c r="BU35" s="20">
        <f t="shared" si="16"/>
        <v>0</v>
      </c>
      <c r="BV35" s="20">
        <f t="shared" si="16"/>
        <v>0</v>
      </c>
      <c r="BW35" s="21">
        <f t="shared" si="22"/>
        <v>0</v>
      </c>
      <c r="BX35" s="20">
        <f t="shared" si="5"/>
        <v>0</v>
      </c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1">
        <f t="shared" si="6"/>
        <v>1</v>
      </c>
      <c r="CU35" s="20">
        <f t="shared" si="7"/>
        <v>5000000</v>
      </c>
      <c r="CV35" s="20">
        <f t="shared" si="17"/>
        <v>0</v>
      </c>
      <c r="CW35" s="20">
        <f t="shared" si="17"/>
        <v>0</v>
      </c>
      <c r="CX35" s="20">
        <f t="shared" si="17"/>
        <v>0</v>
      </c>
      <c r="CY35" s="20">
        <f t="shared" si="17"/>
        <v>0</v>
      </c>
      <c r="CZ35" s="20">
        <f t="shared" si="17"/>
        <v>0</v>
      </c>
      <c r="DA35" s="20">
        <f t="shared" si="17"/>
        <v>0</v>
      </c>
      <c r="DB35" s="20">
        <f t="shared" si="17"/>
        <v>0</v>
      </c>
      <c r="DC35" s="20">
        <f t="shared" si="17"/>
        <v>0</v>
      </c>
      <c r="DD35" s="20">
        <f t="shared" si="17"/>
        <v>0</v>
      </c>
      <c r="DE35" s="20">
        <f t="shared" si="17"/>
        <v>0</v>
      </c>
      <c r="DF35" s="20">
        <f t="shared" si="17"/>
        <v>0</v>
      </c>
      <c r="DG35" s="20">
        <f t="shared" si="17"/>
        <v>0</v>
      </c>
      <c r="DH35" s="20">
        <f t="shared" si="17"/>
        <v>0</v>
      </c>
      <c r="DI35" s="20">
        <f t="shared" si="17"/>
        <v>0</v>
      </c>
      <c r="DJ35" s="20">
        <f t="shared" si="17"/>
        <v>0</v>
      </c>
      <c r="DK35" s="20">
        <f t="shared" si="17"/>
        <v>5000000</v>
      </c>
      <c r="DL35" s="20">
        <f t="shared" si="18"/>
        <v>0</v>
      </c>
      <c r="DM35" s="20">
        <f t="shared" si="18"/>
        <v>0</v>
      </c>
      <c r="DN35" s="20">
        <f t="shared" si="18"/>
        <v>0</v>
      </c>
      <c r="DO35" s="20">
        <f t="shared" si="18"/>
        <v>0</v>
      </c>
      <c r="DP35" s="20">
        <f t="shared" si="18"/>
        <v>0</v>
      </c>
    </row>
    <row r="36" spans="1:120" ht="59.25" customHeight="1" x14ac:dyDescent="0.3">
      <c r="A36" s="33"/>
      <c r="B36" s="226"/>
      <c r="C36" s="16" t="s">
        <v>126</v>
      </c>
      <c r="D36" s="17" t="s">
        <v>127</v>
      </c>
      <c r="E36" s="18">
        <v>510</v>
      </c>
      <c r="F36" s="19" t="s">
        <v>51</v>
      </c>
      <c r="G36" s="20">
        <f t="shared" si="10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1">
        <f t="shared" si="24"/>
        <v>0</v>
      </c>
      <c r="AD36" s="20">
        <f t="shared" si="1"/>
        <v>0</v>
      </c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1">
        <f t="shared" si="12"/>
        <v>1</v>
      </c>
      <c r="BA36" s="20">
        <f t="shared" si="2"/>
        <v>5000000</v>
      </c>
      <c r="BB36" s="20">
        <f t="shared" ref="BB36:BQ36" si="27">H36-AE36</f>
        <v>0</v>
      </c>
      <c r="BC36" s="20">
        <f t="shared" si="27"/>
        <v>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7"/>
        <v>0</v>
      </c>
      <c r="BN36" s="20">
        <f t="shared" si="27"/>
        <v>0</v>
      </c>
      <c r="BO36" s="20">
        <f t="shared" si="27"/>
        <v>0</v>
      </c>
      <c r="BP36" s="20">
        <f t="shared" si="27"/>
        <v>0</v>
      </c>
      <c r="BQ36" s="20">
        <f t="shared" si="27"/>
        <v>5000000</v>
      </c>
      <c r="BR36" s="20">
        <f t="shared" si="16"/>
        <v>0</v>
      </c>
      <c r="BS36" s="20">
        <f t="shared" si="16"/>
        <v>0</v>
      </c>
      <c r="BT36" s="20">
        <f t="shared" si="16"/>
        <v>0</v>
      </c>
      <c r="BU36" s="20">
        <f t="shared" si="16"/>
        <v>0</v>
      </c>
      <c r="BV36" s="20">
        <f t="shared" si="16"/>
        <v>0</v>
      </c>
      <c r="BW36" s="21">
        <f t="shared" si="22"/>
        <v>0</v>
      </c>
      <c r="BX36" s="20">
        <f t="shared" si="5"/>
        <v>0</v>
      </c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1">
        <f t="shared" si="6"/>
        <v>1</v>
      </c>
      <c r="CU36" s="20">
        <f t="shared" si="7"/>
        <v>5000000</v>
      </c>
      <c r="CV36" s="20">
        <f t="shared" ref="CV36:DK36" si="28">H36-BY36</f>
        <v>0</v>
      </c>
      <c r="CW36" s="20">
        <f t="shared" si="28"/>
        <v>0</v>
      </c>
      <c r="CX36" s="20">
        <f t="shared" si="28"/>
        <v>0</v>
      </c>
      <c r="CY36" s="20">
        <f t="shared" si="28"/>
        <v>0</v>
      </c>
      <c r="CZ36" s="20">
        <f t="shared" si="28"/>
        <v>0</v>
      </c>
      <c r="DA36" s="20">
        <f t="shared" si="28"/>
        <v>0</v>
      </c>
      <c r="DB36" s="20">
        <f t="shared" si="28"/>
        <v>0</v>
      </c>
      <c r="DC36" s="20">
        <f t="shared" si="28"/>
        <v>0</v>
      </c>
      <c r="DD36" s="20">
        <f t="shared" si="28"/>
        <v>0</v>
      </c>
      <c r="DE36" s="20">
        <f t="shared" si="28"/>
        <v>0</v>
      </c>
      <c r="DF36" s="20">
        <f t="shared" si="28"/>
        <v>0</v>
      </c>
      <c r="DG36" s="20">
        <f t="shared" si="28"/>
        <v>0</v>
      </c>
      <c r="DH36" s="20">
        <f t="shared" si="28"/>
        <v>0</v>
      </c>
      <c r="DI36" s="20">
        <f t="shared" si="28"/>
        <v>0</v>
      </c>
      <c r="DJ36" s="20">
        <f t="shared" si="28"/>
        <v>0</v>
      </c>
      <c r="DK36" s="20">
        <f t="shared" si="28"/>
        <v>5000000</v>
      </c>
      <c r="DL36" s="20">
        <f t="shared" si="18"/>
        <v>0</v>
      </c>
      <c r="DM36" s="20">
        <f t="shared" si="18"/>
        <v>0</v>
      </c>
      <c r="DN36" s="20">
        <f t="shared" si="18"/>
        <v>0</v>
      </c>
      <c r="DO36" s="20">
        <f t="shared" si="18"/>
        <v>0</v>
      </c>
      <c r="DP36" s="20">
        <f t="shared" si="18"/>
        <v>0</v>
      </c>
    </row>
    <row r="37" spans="1:120" s="39" customFormat="1" ht="17.25" customHeight="1" thickBot="1" x14ac:dyDescent="0.35">
      <c r="A37" s="34"/>
      <c r="B37" s="227" t="s">
        <v>128</v>
      </c>
      <c r="C37" s="228"/>
      <c r="D37" s="228"/>
      <c r="E37" s="229"/>
      <c r="F37" s="35"/>
      <c r="G37" s="36">
        <f>SUM(G4:G36)</f>
        <v>2646030099</v>
      </c>
      <c r="H37" s="36">
        <f t="shared" ref="H37:AB37" si="29">SUM(H4:H36)</f>
        <v>0</v>
      </c>
      <c r="I37" s="36">
        <f t="shared" si="29"/>
        <v>1141800000</v>
      </c>
      <c r="J37" s="36">
        <f t="shared" si="29"/>
        <v>0</v>
      </c>
      <c r="K37" s="36">
        <f t="shared" si="29"/>
        <v>0</v>
      </c>
      <c r="L37" s="36">
        <f t="shared" si="29"/>
        <v>0</v>
      </c>
      <c r="M37" s="36">
        <f t="shared" si="29"/>
        <v>244096406</v>
      </c>
      <c r="N37" s="36">
        <f t="shared" si="29"/>
        <v>300000000</v>
      </c>
      <c r="O37" s="36">
        <f t="shared" si="29"/>
        <v>20000000</v>
      </c>
      <c r="P37" s="36">
        <f t="shared" si="29"/>
        <v>0</v>
      </c>
      <c r="Q37" s="36">
        <f t="shared" si="29"/>
        <v>40000000</v>
      </c>
      <c r="R37" s="36">
        <f t="shared" si="29"/>
        <v>0</v>
      </c>
      <c r="S37" s="36">
        <f t="shared" si="29"/>
        <v>0</v>
      </c>
      <c r="T37" s="36">
        <f t="shared" si="29"/>
        <v>40000000</v>
      </c>
      <c r="U37" s="36">
        <f t="shared" si="29"/>
        <v>0</v>
      </c>
      <c r="V37" s="36">
        <f t="shared" si="29"/>
        <v>0</v>
      </c>
      <c r="W37" s="36">
        <f t="shared" si="29"/>
        <v>312000000</v>
      </c>
      <c r="X37" s="36">
        <f t="shared" si="29"/>
        <v>0</v>
      </c>
      <c r="Y37" s="36">
        <f t="shared" si="29"/>
        <v>0</v>
      </c>
      <c r="Z37" s="36">
        <f t="shared" si="29"/>
        <v>0</v>
      </c>
      <c r="AA37" s="36">
        <f t="shared" si="29"/>
        <v>0</v>
      </c>
      <c r="AB37" s="36">
        <f t="shared" si="29"/>
        <v>548133693</v>
      </c>
      <c r="AC37" s="37">
        <f t="shared" si="24"/>
        <v>0.22494201945206219</v>
      </c>
      <c r="AD37" s="38">
        <f t="shared" ref="AD37:AY37" si="30">SUM(AD4:AD36)</f>
        <v>595203354</v>
      </c>
      <c r="AE37" s="38">
        <f t="shared" si="30"/>
        <v>0</v>
      </c>
      <c r="AF37" s="38">
        <f t="shared" si="30"/>
        <v>438910010</v>
      </c>
      <c r="AG37" s="38">
        <f t="shared" si="30"/>
        <v>0</v>
      </c>
      <c r="AH37" s="38">
        <f t="shared" si="30"/>
        <v>0</v>
      </c>
      <c r="AI37" s="38">
        <f t="shared" si="30"/>
        <v>0</v>
      </c>
      <c r="AJ37" s="38">
        <f t="shared" si="30"/>
        <v>0</v>
      </c>
      <c r="AK37" s="38">
        <f t="shared" si="30"/>
        <v>0</v>
      </c>
      <c r="AL37" s="38">
        <f t="shared" si="30"/>
        <v>0</v>
      </c>
      <c r="AM37" s="38">
        <f t="shared" si="30"/>
        <v>0</v>
      </c>
      <c r="AN37" s="38">
        <f t="shared" si="30"/>
        <v>0</v>
      </c>
      <c r="AO37" s="38">
        <f t="shared" si="30"/>
        <v>0</v>
      </c>
      <c r="AP37" s="38">
        <f t="shared" si="30"/>
        <v>0</v>
      </c>
      <c r="AQ37" s="38">
        <f t="shared" si="30"/>
        <v>0</v>
      </c>
      <c r="AR37" s="38">
        <f t="shared" si="30"/>
        <v>0</v>
      </c>
      <c r="AS37" s="38">
        <f t="shared" si="30"/>
        <v>0</v>
      </c>
      <c r="AT37" s="38">
        <f t="shared" si="30"/>
        <v>44293344</v>
      </c>
      <c r="AU37" s="38">
        <f t="shared" si="30"/>
        <v>0</v>
      </c>
      <c r="AV37" s="38">
        <f t="shared" si="30"/>
        <v>0</v>
      </c>
      <c r="AW37" s="38">
        <f t="shared" si="30"/>
        <v>0</v>
      </c>
      <c r="AX37" s="38">
        <f t="shared" si="30"/>
        <v>0</v>
      </c>
      <c r="AY37" s="38">
        <f t="shared" si="30"/>
        <v>112000000</v>
      </c>
      <c r="AZ37" s="37">
        <f t="shared" si="12"/>
        <v>0.77505798054793784</v>
      </c>
      <c r="BA37" s="38">
        <f t="shared" ref="BA37:BV37" si="31">SUM(BA4:BA36)</f>
        <v>2050826745</v>
      </c>
      <c r="BB37" s="38">
        <f t="shared" si="31"/>
        <v>0</v>
      </c>
      <c r="BC37" s="38">
        <f t="shared" si="31"/>
        <v>702889990</v>
      </c>
      <c r="BD37" s="38">
        <f t="shared" si="31"/>
        <v>0</v>
      </c>
      <c r="BE37" s="38">
        <f t="shared" si="31"/>
        <v>0</v>
      </c>
      <c r="BF37" s="38">
        <f t="shared" si="31"/>
        <v>0</v>
      </c>
      <c r="BG37" s="38">
        <f t="shared" si="31"/>
        <v>244096406</v>
      </c>
      <c r="BH37" s="38">
        <f t="shared" si="31"/>
        <v>300000000</v>
      </c>
      <c r="BI37" s="38">
        <f t="shared" si="31"/>
        <v>20000000</v>
      </c>
      <c r="BJ37" s="38">
        <f t="shared" si="31"/>
        <v>0</v>
      </c>
      <c r="BK37" s="38">
        <f t="shared" si="31"/>
        <v>40000000</v>
      </c>
      <c r="BL37" s="38">
        <f t="shared" si="31"/>
        <v>0</v>
      </c>
      <c r="BM37" s="38">
        <f t="shared" si="31"/>
        <v>0</v>
      </c>
      <c r="BN37" s="38">
        <f t="shared" si="31"/>
        <v>40000000</v>
      </c>
      <c r="BO37" s="38">
        <f t="shared" si="31"/>
        <v>0</v>
      </c>
      <c r="BP37" s="38">
        <f t="shared" si="31"/>
        <v>0</v>
      </c>
      <c r="BQ37" s="38">
        <f t="shared" si="31"/>
        <v>267706656</v>
      </c>
      <c r="BR37" s="38">
        <f t="shared" si="31"/>
        <v>0</v>
      </c>
      <c r="BS37" s="38">
        <f t="shared" si="31"/>
        <v>0</v>
      </c>
      <c r="BT37" s="38">
        <f t="shared" si="31"/>
        <v>0</v>
      </c>
      <c r="BU37" s="38">
        <f t="shared" si="31"/>
        <v>0</v>
      </c>
      <c r="BV37" s="38">
        <f t="shared" si="31"/>
        <v>436133693</v>
      </c>
      <c r="BW37" s="37">
        <f t="shared" si="22"/>
        <v>8.2687667492024247E-2</v>
      </c>
      <c r="BX37" s="38">
        <f t="shared" ref="BX37:CS37" si="32">SUM(BX4:BX36)</f>
        <v>218794057</v>
      </c>
      <c r="BY37" s="38">
        <f t="shared" si="32"/>
        <v>0</v>
      </c>
      <c r="BZ37" s="38">
        <f t="shared" si="32"/>
        <v>185664057</v>
      </c>
      <c r="CA37" s="38">
        <f t="shared" si="32"/>
        <v>0</v>
      </c>
      <c r="CB37" s="38">
        <f t="shared" si="32"/>
        <v>0</v>
      </c>
      <c r="CC37" s="38">
        <f t="shared" si="32"/>
        <v>0</v>
      </c>
      <c r="CD37" s="38">
        <f t="shared" si="32"/>
        <v>0</v>
      </c>
      <c r="CE37" s="38">
        <f t="shared" si="32"/>
        <v>0</v>
      </c>
      <c r="CF37" s="38">
        <f t="shared" si="32"/>
        <v>0</v>
      </c>
      <c r="CG37" s="38">
        <f t="shared" si="32"/>
        <v>0</v>
      </c>
      <c r="CH37" s="38">
        <f t="shared" si="32"/>
        <v>0</v>
      </c>
      <c r="CI37" s="38">
        <f t="shared" si="32"/>
        <v>0</v>
      </c>
      <c r="CJ37" s="38">
        <f t="shared" si="32"/>
        <v>0</v>
      </c>
      <c r="CK37" s="38">
        <f t="shared" si="32"/>
        <v>0</v>
      </c>
      <c r="CL37" s="38">
        <f t="shared" si="32"/>
        <v>0</v>
      </c>
      <c r="CM37" s="38">
        <f t="shared" si="32"/>
        <v>0</v>
      </c>
      <c r="CN37" s="38">
        <f t="shared" si="32"/>
        <v>22000000</v>
      </c>
      <c r="CO37" s="38">
        <f t="shared" si="32"/>
        <v>0</v>
      </c>
      <c r="CP37" s="38">
        <f t="shared" si="32"/>
        <v>0</v>
      </c>
      <c r="CQ37" s="38">
        <f t="shared" si="32"/>
        <v>0</v>
      </c>
      <c r="CR37" s="38">
        <f t="shared" si="32"/>
        <v>0</v>
      </c>
      <c r="CS37" s="38">
        <f t="shared" si="32"/>
        <v>11130000</v>
      </c>
      <c r="CT37" s="37">
        <f t="shared" si="6"/>
        <v>0.91731233250797573</v>
      </c>
      <c r="CU37" s="38">
        <f t="shared" ref="CU37:DP37" si="33">SUM(CU4:CU36)</f>
        <v>2427236042</v>
      </c>
      <c r="CV37" s="38">
        <f t="shared" si="33"/>
        <v>0</v>
      </c>
      <c r="CW37" s="38">
        <f t="shared" si="33"/>
        <v>956135943</v>
      </c>
      <c r="CX37" s="38">
        <f t="shared" si="33"/>
        <v>0</v>
      </c>
      <c r="CY37" s="38">
        <f t="shared" si="33"/>
        <v>0</v>
      </c>
      <c r="CZ37" s="38">
        <f t="shared" si="33"/>
        <v>0</v>
      </c>
      <c r="DA37" s="38">
        <f t="shared" si="33"/>
        <v>244096406</v>
      </c>
      <c r="DB37" s="38">
        <f t="shared" si="33"/>
        <v>300000000</v>
      </c>
      <c r="DC37" s="38">
        <f t="shared" si="33"/>
        <v>20000000</v>
      </c>
      <c r="DD37" s="38">
        <f t="shared" si="33"/>
        <v>0</v>
      </c>
      <c r="DE37" s="38">
        <f t="shared" si="33"/>
        <v>40000000</v>
      </c>
      <c r="DF37" s="38">
        <f t="shared" si="33"/>
        <v>0</v>
      </c>
      <c r="DG37" s="38">
        <f t="shared" si="33"/>
        <v>0</v>
      </c>
      <c r="DH37" s="38">
        <f t="shared" si="33"/>
        <v>40000000</v>
      </c>
      <c r="DI37" s="38">
        <f t="shared" si="33"/>
        <v>0</v>
      </c>
      <c r="DJ37" s="38">
        <f t="shared" si="33"/>
        <v>0</v>
      </c>
      <c r="DK37" s="38">
        <f t="shared" si="33"/>
        <v>290000000</v>
      </c>
      <c r="DL37" s="38">
        <f t="shared" si="33"/>
        <v>0</v>
      </c>
      <c r="DM37" s="38">
        <f t="shared" si="33"/>
        <v>0</v>
      </c>
      <c r="DN37" s="38">
        <f t="shared" si="33"/>
        <v>0</v>
      </c>
      <c r="DO37" s="38">
        <f t="shared" si="33"/>
        <v>0</v>
      </c>
      <c r="DP37" s="38">
        <f t="shared" si="33"/>
        <v>537003693</v>
      </c>
    </row>
    <row r="38" spans="1:120" ht="36" customHeight="1" thickTop="1" x14ac:dyDescent="0.3">
      <c r="A38" s="15" t="s">
        <v>129</v>
      </c>
      <c r="B38" s="220" t="s">
        <v>130</v>
      </c>
      <c r="C38" s="16" t="s">
        <v>131</v>
      </c>
      <c r="D38" s="17" t="s">
        <v>132</v>
      </c>
      <c r="E38" s="18">
        <v>410</v>
      </c>
      <c r="F38" s="19" t="s">
        <v>133</v>
      </c>
      <c r="G38" s="20">
        <f t="shared" si="10"/>
        <v>105848404</v>
      </c>
      <c r="H38" s="20"/>
      <c r="I38" s="20"/>
      <c r="J38" s="20"/>
      <c r="K38" s="20"/>
      <c r="L38" s="20"/>
      <c r="M38" s="20"/>
      <c r="N38" s="20">
        <v>105848404</v>
      </c>
      <c r="O38" s="30"/>
      <c r="P38" s="30"/>
      <c r="Q38" s="30"/>
      <c r="R38" s="24"/>
      <c r="S38" s="24"/>
      <c r="T38" s="24"/>
      <c r="U38" s="24"/>
      <c r="V38" s="30"/>
      <c r="W38" s="20"/>
      <c r="X38" s="30"/>
      <c r="Y38" s="30"/>
      <c r="Z38" s="30"/>
      <c r="AA38" s="30"/>
      <c r="AB38" s="30"/>
      <c r="AC38" s="41">
        <f t="shared" si="24"/>
        <v>0</v>
      </c>
      <c r="AD38" s="20">
        <f t="shared" ref="AD38:AD77" si="34">SUM(AE38:AY38)</f>
        <v>0</v>
      </c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41">
        <f t="shared" si="12"/>
        <v>1</v>
      </c>
      <c r="BA38" s="20">
        <f>SUM(BB38:BV38)</f>
        <v>105848404</v>
      </c>
      <c r="BB38" s="20">
        <f t="shared" ref="BB38:BQ54" si="35">H38-AE38</f>
        <v>0</v>
      </c>
      <c r="BC38" s="20">
        <f t="shared" si="35"/>
        <v>0</v>
      </c>
      <c r="BD38" s="20">
        <f t="shared" si="35"/>
        <v>0</v>
      </c>
      <c r="BE38" s="20">
        <f t="shared" si="35"/>
        <v>0</v>
      </c>
      <c r="BF38" s="20">
        <f t="shared" si="35"/>
        <v>0</v>
      </c>
      <c r="BG38" s="20">
        <f t="shared" si="35"/>
        <v>0</v>
      </c>
      <c r="BH38" s="20">
        <f t="shared" si="35"/>
        <v>105848404</v>
      </c>
      <c r="BI38" s="20">
        <f t="shared" si="35"/>
        <v>0</v>
      </c>
      <c r="BJ38" s="20">
        <f t="shared" si="35"/>
        <v>0</v>
      </c>
      <c r="BK38" s="20">
        <f t="shared" si="35"/>
        <v>0</v>
      </c>
      <c r="BL38" s="20">
        <f t="shared" si="35"/>
        <v>0</v>
      </c>
      <c r="BM38" s="20">
        <f t="shared" si="35"/>
        <v>0</v>
      </c>
      <c r="BN38" s="20">
        <f t="shared" si="35"/>
        <v>0</v>
      </c>
      <c r="BO38" s="20">
        <f t="shared" si="35"/>
        <v>0</v>
      </c>
      <c r="BP38" s="20">
        <f t="shared" si="35"/>
        <v>0</v>
      </c>
      <c r="BQ38" s="20">
        <f t="shared" si="35"/>
        <v>0</v>
      </c>
      <c r="BR38" s="20">
        <f t="shared" ref="BR38:BV77" si="36">X38-AU38</f>
        <v>0</v>
      </c>
      <c r="BS38" s="20">
        <f t="shared" si="36"/>
        <v>0</v>
      </c>
      <c r="BT38" s="20">
        <f t="shared" si="36"/>
        <v>0</v>
      </c>
      <c r="BU38" s="20">
        <f t="shared" si="36"/>
        <v>0</v>
      </c>
      <c r="BV38" s="20">
        <f t="shared" si="36"/>
        <v>0</v>
      </c>
      <c r="BW38" s="41">
        <f t="shared" si="22"/>
        <v>0</v>
      </c>
      <c r="BX38" s="42">
        <f t="shared" ref="BX38:BX74" si="37">SUM(BY38:CS38)</f>
        <v>0</v>
      </c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1">
        <f t="shared" si="6"/>
        <v>1</v>
      </c>
      <c r="CU38" s="20">
        <f>SUM(CV38:DP38)</f>
        <v>105848404</v>
      </c>
      <c r="CV38" s="20">
        <f t="shared" ref="CV38:DK54" si="38">H38-BY38</f>
        <v>0</v>
      </c>
      <c r="CW38" s="20">
        <f t="shared" si="38"/>
        <v>0</v>
      </c>
      <c r="CX38" s="20">
        <f t="shared" si="38"/>
        <v>0</v>
      </c>
      <c r="CY38" s="20">
        <f t="shared" si="38"/>
        <v>0</v>
      </c>
      <c r="CZ38" s="20">
        <f t="shared" si="38"/>
        <v>0</v>
      </c>
      <c r="DA38" s="20">
        <f t="shared" si="38"/>
        <v>0</v>
      </c>
      <c r="DB38" s="20">
        <f t="shared" si="38"/>
        <v>105848404</v>
      </c>
      <c r="DC38" s="20">
        <f t="shared" si="38"/>
        <v>0</v>
      </c>
      <c r="DD38" s="20">
        <f t="shared" si="38"/>
        <v>0</v>
      </c>
      <c r="DE38" s="20">
        <f t="shared" si="38"/>
        <v>0</v>
      </c>
      <c r="DF38" s="20">
        <f t="shared" si="38"/>
        <v>0</v>
      </c>
      <c r="DG38" s="20">
        <f t="shared" si="38"/>
        <v>0</v>
      </c>
      <c r="DH38" s="20">
        <f t="shared" si="38"/>
        <v>0</v>
      </c>
      <c r="DI38" s="20">
        <f t="shared" si="38"/>
        <v>0</v>
      </c>
      <c r="DJ38" s="20">
        <f t="shared" si="38"/>
        <v>0</v>
      </c>
      <c r="DK38" s="20">
        <f t="shared" si="38"/>
        <v>0</v>
      </c>
      <c r="DL38" s="20">
        <f t="shared" ref="DL38:DP77" si="39">X38-CO38</f>
        <v>0</v>
      </c>
      <c r="DM38" s="20">
        <f t="shared" si="39"/>
        <v>0</v>
      </c>
      <c r="DN38" s="20">
        <f t="shared" si="39"/>
        <v>0</v>
      </c>
      <c r="DO38" s="20">
        <f t="shared" si="39"/>
        <v>0</v>
      </c>
      <c r="DP38" s="20">
        <f t="shared" si="39"/>
        <v>0</v>
      </c>
    </row>
    <row r="39" spans="1:120" ht="48" customHeight="1" x14ac:dyDescent="0.3">
      <c r="A39" s="26"/>
      <c r="B39" s="220"/>
      <c r="C39" s="16" t="s">
        <v>134</v>
      </c>
      <c r="D39" s="17" t="s">
        <v>135</v>
      </c>
      <c r="E39" s="18">
        <v>410</v>
      </c>
      <c r="F39" s="19" t="s">
        <v>133</v>
      </c>
      <c r="G39" s="20">
        <f t="shared" si="10"/>
        <v>200000000</v>
      </c>
      <c r="H39" s="20"/>
      <c r="I39" s="20"/>
      <c r="J39" s="20"/>
      <c r="K39" s="20"/>
      <c r="L39" s="20"/>
      <c r="M39" s="20"/>
      <c r="N39" s="20">
        <v>200000000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1">
        <f t="shared" si="24"/>
        <v>3.9199999999999999E-2</v>
      </c>
      <c r="AD39" s="20">
        <f t="shared" si="34"/>
        <v>7840000</v>
      </c>
      <c r="AE39" s="20"/>
      <c r="AF39" s="20"/>
      <c r="AG39" s="20"/>
      <c r="AH39" s="20"/>
      <c r="AI39" s="20"/>
      <c r="AJ39" s="20"/>
      <c r="AK39" s="20">
        <f>+'[1]ENERO 2019'!$P$365</f>
        <v>7840000</v>
      </c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1">
        <f t="shared" si="12"/>
        <v>0.96079999999999999</v>
      </c>
      <c r="BA39" s="20">
        <f t="shared" ref="BA39:BA77" si="40">SUM(BB39:BV39)</f>
        <v>192160000</v>
      </c>
      <c r="BB39" s="20">
        <f t="shared" si="35"/>
        <v>0</v>
      </c>
      <c r="BC39" s="20">
        <f t="shared" si="35"/>
        <v>0</v>
      </c>
      <c r="BD39" s="20">
        <f t="shared" si="35"/>
        <v>0</v>
      </c>
      <c r="BE39" s="20">
        <f t="shared" si="35"/>
        <v>0</v>
      </c>
      <c r="BF39" s="20">
        <f t="shared" si="35"/>
        <v>0</v>
      </c>
      <c r="BG39" s="20">
        <f t="shared" si="35"/>
        <v>0</v>
      </c>
      <c r="BH39" s="20">
        <f t="shared" si="35"/>
        <v>192160000</v>
      </c>
      <c r="BI39" s="20">
        <f t="shared" si="35"/>
        <v>0</v>
      </c>
      <c r="BJ39" s="20">
        <f t="shared" si="35"/>
        <v>0</v>
      </c>
      <c r="BK39" s="20">
        <f t="shared" si="35"/>
        <v>0</v>
      </c>
      <c r="BL39" s="20">
        <f t="shared" si="35"/>
        <v>0</v>
      </c>
      <c r="BM39" s="20">
        <f t="shared" si="35"/>
        <v>0</v>
      </c>
      <c r="BN39" s="20">
        <f t="shared" si="35"/>
        <v>0</v>
      </c>
      <c r="BO39" s="20">
        <f t="shared" si="35"/>
        <v>0</v>
      </c>
      <c r="BP39" s="20">
        <f t="shared" si="35"/>
        <v>0</v>
      </c>
      <c r="BQ39" s="20">
        <f t="shared" si="35"/>
        <v>0</v>
      </c>
      <c r="BR39" s="20">
        <f t="shared" si="36"/>
        <v>0</v>
      </c>
      <c r="BS39" s="20">
        <f t="shared" si="36"/>
        <v>0</v>
      </c>
      <c r="BT39" s="20">
        <f t="shared" si="36"/>
        <v>0</v>
      </c>
      <c r="BU39" s="20">
        <f t="shared" si="36"/>
        <v>0</v>
      </c>
      <c r="BV39" s="20">
        <f t="shared" si="36"/>
        <v>0</v>
      </c>
      <c r="BW39" s="21">
        <f t="shared" si="22"/>
        <v>3.8399999999999997E-2</v>
      </c>
      <c r="BX39" s="20">
        <f t="shared" si="37"/>
        <v>7680000</v>
      </c>
      <c r="BY39" s="20"/>
      <c r="BZ39" s="20"/>
      <c r="CA39" s="20"/>
      <c r="CB39" s="20"/>
      <c r="CC39" s="20"/>
      <c r="CD39" s="20"/>
      <c r="CE39" s="20">
        <f>+'[1]ENERO 2019'!$H$363</f>
        <v>7680000</v>
      </c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1">
        <f t="shared" si="6"/>
        <v>0.96160000000000001</v>
      </c>
      <c r="CU39" s="20">
        <f t="shared" ref="CU39:CU113" si="41">SUM(CV39:DP39)</f>
        <v>192320000</v>
      </c>
      <c r="CV39" s="20">
        <f t="shared" si="38"/>
        <v>0</v>
      </c>
      <c r="CW39" s="20">
        <f t="shared" si="38"/>
        <v>0</v>
      </c>
      <c r="CX39" s="20">
        <f t="shared" si="38"/>
        <v>0</v>
      </c>
      <c r="CY39" s="20">
        <f t="shared" si="38"/>
        <v>0</v>
      </c>
      <c r="CZ39" s="20">
        <f t="shared" si="38"/>
        <v>0</v>
      </c>
      <c r="DA39" s="20">
        <f t="shared" si="38"/>
        <v>0</v>
      </c>
      <c r="DB39" s="20">
        <f t="shared" si="38"/>
        <v>192320000</v>
      </c>
      <c r="DC39" s="20">
        <f t="shared" si="38"/>
        <v>0</v>
      </c>
      <c r="DD39" s="20">
        <f t="shared" si="38"/>
        <v>0</v>
      </c>
      <c r="DE39" s="20">
        <f t="shared" si="38"/>
        <v>0</v>
      </c>
      <c r="DF39" s="20">
        <f t="shared" si="38"/>
        <v>0</v>
      </c>
      <c r="DG39" s="20">
        <f t="shared" si="38"/>
        <v>0</v>
      </c>
      <c r="DH39" s="20">
        <f t="shared" si="38"/>
        <v>0</v>
      </c>
      <c r="DI39" s="20">
        <f t="shared" si="38"/>
        <v>0</v>
      </c>
      <c r="DJ39" s="20">
        <f t="shared" si="38"/>
        <v>0</v>
      </c>
      <c r="DK39" s="20">
        <f t="shared" si="38"/>
        <v>0</v>
      </c>
      <c r="DL39" s="20">
        <f t="shared" si="39"/>
        <v>0</v>
      </c>
      <c r="DM39" s="20">
        <f t="shared" si="39"/>
        <v>0</v>
      </c>
      <c r="DN39" s="20">
        <f t="shared" si="39"/>
        <v>0</v>
      </c>
      <c r="DO39" s="20">
        <f t="shared" si="39"/>
        <v>0</v>
      </c>
      <c r="DP39" s="20">
        <f t="shared" si="39"/>
        <v>0</v>
      </c>
    </row>
    <row r="40" spans="1:120" ht="41.25" customHeight="1" x14ac:dyDescent="0.3">
      <c r="A40" s="26"/>
      <c r="B40" s="220"/>
      <c r="C40" s="43" t="s">
        <v>136</v>
      </c>
      <c r="D40" s="27" t="s">
        <v>137</v>
      </c>
      <c r="E40" s="44">
        <v>410</v>
      </c>
      <c r="F40" s="31" t="s">
        <v>138</v>
      </c>
      <c r="G40" s="20">
        <f t="shared" si="10"/>
        <v>286759328</v>
      </c>
      <c r="H40" s="20"/>
      <c r="I40" s="20"/>
      <c r="J40" s="20"/>
      <c r="K40" s="20"/>
      <c r="L40" s="20"/>
      <c r="M40" s="20"/>
      <c r="N40" s="20">
        <v>250000000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>
        <f>36759328</f>
        <v>36759328</v>
      </c>
      <c r="AC40" s="21">
        <f t="shared" si="24"/>
        <v>0.87181122142956058</v>
      </c>
      <c r="AD40" s="20">
        <f t="shared" si="34"/>
        <v>250000000</v>
      </c>
      <c r="AE40" s="20"/>
      <c r="AF40" s="20"/>
      <c r="AG40" s="20"/>
      <c r="AH40" s="20"/>
      <c r="AI40" s="20"/>
      <c r="AJ40" s="20"/>
      <c r="AK40" s="20">
        <f>+'[1]ENERO 2019'!$P$372</f>
        <v>250000000</v>
      </c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1">
        <f t="shared" si="12"/>
        <v>0.12818877857043942</v>
      </c>
      <c r="BA40" s="20">
        <f t="shared" si="40"/>
        <v>36759328</v>
      </c>
      <c r="BB40" s="20">
        <f t="shared" si="35"/>
        <v>0</v>
      </c>
      <c r="BC40" s="20">
        <f t="shared" si="35"/>
        <v>0</v>
      </c>
      <c r="BD40" s="20">
        <f t="shared" si="35"/>
        <v>0</v>
      </c>
      <c r="BE40" s="20">
        <f t="shared" si="35"/>
        <v>0</v>
      </c>
      <c r="BF40" s="20">
        <f t="shared" si="35"/>
        <v>0</v>
      </c>
      <c r="BG40" s="20">
        <f t="shared" si="35"/>
        <v>0</v>
      </c>
      <c r="BH40" s="20">
        <f t="shared" si="35"/>
        <v>0</v>
      </c>
      <c r="BI40" s="20">
        <f t="shared" si="35"/>
        <v>0</v>
      </c>
      <c r="BJ40" s="20">
        <f t="shared" si="35"/>
        <v>0</v>
      </c>
      <c r="BK40" s="20">
        <f t="shared" si="35"/>
        <v>0</v>
      </c>
      <c r="BL40" s="20">
        <f t="shared" si="35"/>
        <v>0</v>
      </c>
      <c r="BM40" s="20">
        <f t="shared" si="35"/>
        <v>0</v>
      </c>
      <c r="BN40" s="20">
        <f t="shared" si="35"/>
        <v>0</v>
      </c>
      <c r="BO40" s="20">
        <f t="shared" si="35"/>
        <v>0</v>
      </c>
      <c r="BP40" s="20">
        <f t="shared" si="35"/>
        <v>0</v>
      </c>
      <c r="BQ40" s="20">
        <f t="shared" si="35"/>
        <v>0</v>
      </c>
      <c r="BR40" s="20">
        <f t="shared" si="36"/>
        <v>0</v>
      </c>
      <c r="BS40" s="20">
        <f t="shared" si="36"/>
        <v>0</v>
      </c>
      <c r="BT40" s="20">
        <f t="shared" si="36"/>
        <v>0</v>
      </c>
      <c r="BU40" s="20">
        <f t="shared" si="36"/>
        <v>0</v>
      </c>
      <c r="BV40" s="20">
        <f t="shared" si="36"/>
        <v>36759328</v>
      </c>
      <c r="BW40" s="21">
        <f t="shared" si="22"/>
        <v>0</v>
      </c>
      <c r="BX40" s="20">
        <f t="shared" si="37"/>
        <v>0</v>
      </c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1">
        <f t="shared" si="6"/>
        <v>1</v>
      </c>
      <c r="CU40" s="20">
        <f t="shared" si="41"/>
        <v>286759328</v>
      </c>
      <c r="CV40" s="20">
        <f t="shared" si="38"/>
        <v>0</v>
      </c>
      <c r="CW40" s="20">
        <f t="shared" si="38"/>
        <v>0</v>
      </c>
      <c r="CX40" s="20">
        <f t="shared" si="38"/>
        <v>0</v>
      </c>
      <c r="CY40" s="20">
        <f t="shared" si="38"/>
        <v>0</v>
      </c>
      <c r="CZ40" s="20">
        <f t="shared" si="38"/>
        <v>0</v>
      </c>
      <c r="DA40" s="20">
        <f t="shared" si="38"/>
        <v>0</v>
      </c>
      <c r="DB40" s="20">
        <f t="shared" si="38"/>
        <v>250000000</v>
      </c>
      <c r="DC40" s="20">
        <f t="shared" si="38"/>
        <v>0</v>
      </c>
      <c r="DD40" s="20">
        <f t="shared" si="38"/>
        <v>0</v>
      </c>
      <c r="DE40" s="20">
        <f t="shared" si="38"/>
        <v>0</v>
      </c>
      <c r="DF40" s="20">
        <f t="shared" si="38"/>
        <v>0</v>
      </c>
      <c r="DG40" s="20">
        <f t="shared" si="38"/>
        <v>0</v>
      </c>
      <c r="DH40" s="20">
        <f t="shared" si="38"/>
        <v>0</v>
      </c>
      <c r="DI40" s="20">
        <f t="shared" si="38"/>
        <v>0</v>
      </c>
      <c r="DJ40" s="20">
        <f t="shared" si="38"/>
        <v>0</v>
      </c>
      <c r="DK40" s="20">
        <f t="shared" si="38"/>
        <v>0</v>
      </c>
      <c r="DL40" s="20">
        <f t="shared" si="39"/>
        <v>0</v>
      </c>
      <c r="DM40" s="20">
        <f t="shared" si="39"/>
        <v>0</v>
      </c>
      <c r="DN40" s="20">
        <f t="shared" si="39"/>
        <v>0</v>
      </c>
      <c r="DO40" s="20">
        <f t="shared" si="39"/>
        <v>0</v>
      </c>
      <c r="DP40" s="20">
        <f t="shared" si="39"/>
        <v>36759328</v>
      </c>
    </row>
    <row r="41" spans="1:120" ht="64.5" customHeight="1" x14ac:dyDescent="0.3">
      <c r="A41" s="26"/>
      <c r="B41" s="220"/>
      <c r="C41" s="16" t="s">
        <v>139</v>
      </c>
      <c r="D41" s="27" t="s">
        <v>140</v>
      </c>
      <c r="E41" s="18">
        <v>410</v>
      </c>
      <c r="F41" s="19" t="s">
        <v>133</v>
      </c>
      <c r="G41" s="20">
        <f t="shared" si="10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1">
        <f t="shared" si="24"/>
        <v>0.36</v>
      </c>
      <c r="AD41" s="20">
        <f t="shared" si="34"/>
        <v>25200000</v>
      </c>
      <c r="AE41" s="20"/>
      <c r="AF41" s="20"/>
      <c r="AG41" s="20"/>
      <c r="AH41" s="20"/>
      <c r="AI41" s="20"/>
      <c r="AJ41" s="20"/>
      <c r="AK41" s="20">
        <f>+'[1]ENERO 2019'!$P$378</f>
        <v>25200000</v>
      </c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1">
        <f t="shared" si="12"/>
        <v>0.64</v>
      </c>
      <c r="BA41" s="20">
        <f t="shared" si="40"/>
        <v>44800000</v>
      </c>
      <c r="BB41" s="20">
        <f t="shared" si="35"/>
        <v>0</v>
      </c>
      <c r="BC41" s="20">
        <f t="shared" si="35"/>
        <v>0</v>
      </c>
      <c r="BD41" s="20">
        <f t="shared" si="35"/>
        <v>0</v>
      </c>
      <c r="BE41" s="20">
        <f t="shared" si="35"/>
        <v>0</v>
      </c>
      <c r="BF41" s="20">
        <f t="shared" si="35"/>
        <v>0</v>
      </c>
      <c r="BG41" s="20">
        <f t="shared" si="35"/>
        <v>0</v>
      </c>
      <c r="BH41" s="20">
        <f t="shared" si="35"/>
        <v>44800000</v>
      </c>
      <c r="BI41" s="20">
        <f t="shared" si="35"/>
        <v>0</v>
      </c>
      <c r="BJ41" s="20">
        <f t="shared" si="35"/>
        <v>0</v>
      </c>
      <c r="BK41" s="20">
        <f t="shared" si="35"/>
        <v>0</v>
      </c>
      <c r="BL41" s="20">
        <f t="shared" si="35"/>
        <v>0</v>
      </c>
      <c r="BM41" s="20">
        <f t="shared" si="35"/>
        <v>0</v>
      </c>
      <c r="BN41" s="20">
        <f t="shared" si="35"/>
        <v>0</v>
      </c>
      <c r="BO41" s="20">
        <f t="shared" si="35"/>
        <v>0</v>
      </c>
      <c r="BP41" s="20">
        <f t="shared" si="35"/>
        <v>0</v>
      </c>
      <c r="BQ41" s="20">
        <f t="shared" si="35"/>
        <v>0</v>
      </c>
      <c r="BR41" s="20">
        <f t="shared" si="36"/>
        <v>0</v>
      </c>
      <c r="BS41" s="20">
        <f t="shared" si="36"/>
        <v>0</v>
      </c>
      <c r="BT41" s="20">
        <f t="shared" si="36"/>
        <v>0</v>
      </c>
      <c r="BU41" s="20">
        <f t="shared" si="36"/>
        <v>0</v>
      </c>
      <c r="BV41" s="20">
        <f t="shared" si="36"/>
        <v>0</v>
      </c>
      <c r="BW41" s="21">
        <f t="shared" si="22"/>
        <v>0.35952377142857145</v>
      </c>
      <c r="BX41" s="20">
        <f t="shared" si="37"/>
        <v>25166664</v>
      </c>
      <c r="BY41" s="20"/>
      <c r="BZ41" s="20"/>
      <c r="CA41" s="20"/>
      <c r="CB41" s="20"/>
      <c r="CC41" s="20"/>
      <c r="CD41" s="20"/>
      <c r="CE41" s="20">
        <f>+'[1]ENERO 2019'!$H$376</f>
        <v>25166664</v>
      </c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1">
        <f t="shared" si="6"/>
        <v>0.6404762285714285</v>
      </c>
      <c r="CU41" s="20">
        <f t="shared" si="41"/>
        <v>44833336</v>
      </c>
      <c r="CV41" s="20">
        <f t="shared" si="38"/>
        <v>0</v>
      </c>
      <c r="CW41" s="20">
        <f t="shared" si="38"/>
        <v>0</v>
      </c>
      <c r="CX41" s="20">
        <f t="shared" si="38"/>
        <v>0</v>
      </c>
      <c r="CY41" s="20">
        <f t="shared" si="38"/>
        <v>0</v>
      </c>
      <c r="CZ41" s="20">
        <f t="shared" si="38"/>
        <v>0</v>
      </c>
      <c r="DA41" s="20">
        <f t="shared" si="38"/>
        <v>0</v>
      </c>
      <c r="DB41" s="20">
        <f t="shared" si="38"/>
        <v>44833336</v>
      </c>
      <c r="DC41" s="20">
        <f t="shared" si="38"/>
        <v>0</v>
      </c>
      <c r="DD41" s="20">
        <f t="shared" si="38"/>
        <v>0</v>
      </c>
      <c r="DE41" s="20">
        <f t="shared" si="38"/>
        <v>0</v>
      </c>
      <c r="DF41" s="20">
        <f t="shared" si="38"/>
        <v>0</v>
      </c>
      <c r="DG41" s="20">
        <f t="shared" si="38"/>
        <v>0</v>
      </c>
      <c r="DH41" s="20">
        <f t="shared" si="38"/>
        <v>0</v>
      </c>
      <c r="DI41" s="20">
        <f t="shared" si="38"/>
        <v>0</v>
      </c>
      <c r="DJ41" s="20">
        <f t="shared" si="38"/>
        <v>0</v>
      </c>
      <c r="DK41" s="20">
        <f t="shared" si="38"/>
        <v>0</v>
      </c>
      <c r="DL41" s="20">
        <f t="shared" si="39"/>
        <v>0</v>
      </c>
      <c r="DM41" s="20">
        <f t="shared" si="39"/>
        <v>0</v>
      </c>
      <c r="DN41" s="20">
        <f t="shared" si="39"/>
        <v>0</v>
      </c>
      <c r="DO41" s="20">
        <f t="shared" si="39"/>
        <v>0</v>
      </c>
      <c r="DP41" s="20">
        <f t="shared" si="39"/>
        <v>0</v>
      </c>
    </row>
    <row r="42" spans="1:120" ht="30.75" customHeight="1" x14ac:dyDescent="0.3">
      <c r="A42" s="26"/>
      <c r="B42" s="219" t="s">
        <v>141</v>
      </c>
      <c r="C42" s="28" t="s">
        <v>142</v>
      </c>
      <c r="D42" s="27" t="s">
        <v>143</v>
      </c>
      <c r="E42" s="18">
        <v>410</v>
      </c>
      <c r="F42" s="19" t="s">
        <v>144</v>
      </c>
      <c r="G42" s="20">
        <f t="shared" si="10"/>
        <v>60000000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v>5000000</v>
      </c>
      <c r="V42" s="20"/>
      <c r="W42" s="20"/>
      <c r="X42" s="20"/>
      <c r="Y42" s="20">
        <v>20000000</v>
      </c>
      <c r="Z42" s="20"/>
      <c r="AA42" s="20"/>
      <c r="AB42" s="20">
        <f>20000000</f>
        <v>20000000</v>
      </c>
      <c r="AC42" s="21">
        <f t="shared" si="24"/>
        <v>8.3333333333333329E-2</v>
      </c>
      <c r="AD42" s="20">
        <f t="shared" si="34"/>
        <v>5000000</v>
      </c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>
        <f>+'[1]ENERO 2019'!$G$413</f>
        <v>5000000</v>
      </c>
      <c r="AZ42" s="21">
        <f t="shared" si="12"/>
        <v>0.91666666666666663</v>
      </c>
      <c r="BA42" s="20">
        <f t="shared" si="40"/>
        <v>55000000</v>
      </c>
      <c r="BB42" s="20">
        <f t="shared" si="35"/>
        <v>0</v>
      </c>
      <c r="BC42" s="20">
        <f t="shared" si="35"/>
        <v>0</v>
      </c>
      <c r="BD42" s="20">
        <f t="shared" si="35"/>
        <v>0</v>
      </c>
      <c r="BE42" s="20">
        <f t="shared" si="35"/>
        <v>0</v>
      </c>
      <c r="BF42" s="20">
        <f t="shared" si="35"/>
        <v>0</v>
      </c>
      <c r="BG42" s="20">
        <f t="shared" si="35"/>
        <v>0</v>
      </c>
      <c r="BH42" s="20">
        <f t="shared" si="35"/>
        <v>0</v>
      </c>
      <c r="BI42" s="20">
        <f t="shared" si="35"/>
        <v>0</v>
      </c>
      <c r="BJ42" s="20">
        <f t="shared" si="35"/>
        <v>0</v>
      </c>
      <c r="BK42" s="20">
        <f t="shared" si="35"/>
        <v>0</v>
      </c>
      <c r="BL42" s="20">
        <f t="shared" si="35"/>
        <v>0</v>
      </c>
      <c r="BM42" s="20">
        <f t="shared" si="35"/>
        <v>5000000</v>
      </c>
      <c r="BN42" s="20">
        <f t="shared" si="35"/>
        <v>10000000</v>
      </c>
      <c r="BO42" s="20">
        <f t="shared" si="35"/>
        <v>5000000</v>
      </c>
      <c r="BP42" s="20">
        <f t="shared" si="35"/>
        <v>0</v>
      </c>
      <c r="BQ42" s="20">
        <f t="shared" si="35"/>
        <v>0</v>
      </c>
      <c r="BR42" s="20">
        <f t="shared" si="36"/>
        <v>0</v>
      </c>
      <c r="BS42" s="20">
        <f t="shared" si="36"/>
        <v>20000000</v>
      </c>
      <c r="BT42" s="20">
        <f t="shared" si="36"/>
        <v>0</v>
      </c>
      <c r="BU42" s="20">
        <f t="shared" si="36"/>
        <v>0</v>
      </c>
      <c r="BV42" s="20">
        <f t="shared" si="36"/>
        <v>15000000</v>
      </c>
      <c r="BW42" s="21">
        <f t="shared" si="22"/>
        <v>0</v>
      </c>
      <c r="BX42" s="20">
        <f t="shared" si="37"/>
        <v>0</v>
      </c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1">
        <f t="shared" si="6"/>
        <v>1</v>
      </c>
      <c r="CU42" s="20">
        <f t="shared" si="41"/>
        <v>60000000</v>
      </c>
      <c r="CV42" s="20">
        <f t="shared" si="38"/>
        <v>0</v>
      </c>
      <c r="CW42" s="20">
        <f t="shared" si="38"/>
        <v>0</v>
      </c>
      <c r="CX42" s="20">
        <f t="shared" si="38"/>
        <v>0</v>
      </c>
      <c r="CY42" s="20">
        <f t="shared" si="38"/>
        <v>0</v>
      </c>
      <c r="CZ42" s="20">
        <f t="shared" si="38"/>
        <v>0</v>
      </c>
      <c r="DA42" s="20">
        <f t="shared" si="38"/>
        <v>0</v>
      </c>
      <c r="DB42" s="20">
        <f t="shared" si="38"/>
        <v>0</v>
      </c>
      <c r="DC42" s="20">
        <f t="shared" si="38"/>
        <v>0</v>
      </c>
      <c r="DD42" s="20">
        <f t="shared" si="38"/>
        <v>0</v>
      </c>
      <c r="DE42" s="20">
        <f t="shared" si="38"/>
        <v>0</v>
      </c>
      <c r="DF42" s="20">
        <f t="shared" si="38"/>
        <v>0</v>
      </c>
      <c r="DG42" s="20">
        <f t="shared" si="38"/>
        <v>5000000</v>
      </c>
      <c r="DH42" s="20">
        <f t="shared" si="38"/>
        <v>10000000</v>
      </c>
      <c r="DI42" s="20">
        <f t="shared" si="38"/>
        <v>5000000</v>
      </c>
      <c r="DJ42" s="20">
        <f t="shared" si="38"/>
        <v>0</v>
      </c>
      <c r="DK42" s="20">
        <f t="shared" si="38"/>
        <v>0</v>
      </c>
      <c r="DL42" s="20">
        <f t="shared" si="39"/>
        <v>0</v>
      </c>
      <c r="DM42" s="20">
        <f t="shared" si="39"/>
        <v>20000000</v>
      </c>
      <c r="DN42" s="20">
        <f t="shared" si="39"/>
        <v>0</v>
      </c>
      <c r="DO42" s="20">
        <f t="shared" si="39"/>
        <v>0</v>
      </c>
      <c r="DP42" s="20">
        <f t="shared" si="39"/>
        <v>20000000</v>
      </c>
    </row>
    <row r="43" spans="1:120" ht="60.75" customHeight="1" x14ac:dyDescent="0.3">
      <c r="A43" s="26"/>
      <c r="B43" s="219"/>
      <c r="C43" s="16" t="s">
        <v>145</v>
      </c>
      <c r="D43" s="27" t="s">
        <v>146</v>
      </c>
      <c r="E43" s="18">
        <v>410</v>
      </c>
      <c r="F43" s="19" t="s">
        <v>147</v>
      </c>
      <c r="G43" s="20">
        <f t="shared" si="10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1">
        <f t="shared" si="24"/>
        <v>0</v>
      </c>
      <c r="AD43" s="20">
        <f t="shared" si="34"/>
        <v>0</v>
      </c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1">
        <f t="shared" si="12"/>
        <v>1</v>
      </c>
      <c r="BA43" s="20">
        <f t="shared" si="40"/>
        <v>20000000</v>
      </c>
      <c r="BB43" s="20">
        <f t="shared" si="35"/>
        <v>0</v>
      </c>
      <c r="BC43" s="20">
        <f t="shared" si="35"/>
        <v>0</v>
      </c>
      <c r="BD43" s="20">
        <f t="shared" si="35"/>
        <v>0</v>
      </c>
      <c r="BE43" s="20">
        <f t="shared" si="35"/>
        <v>0</v>
      </c>
      <c r="BF43" s="20">
        <f t="shared" si="35"/>
        <v>0</v>
      </c>
      <c r="BG43" s="20">
        <f t="shared" si="35"/>
        <v>0</v>
      </c>
      <c r="BH43" s="20">
        <f t="shared" si="35"/>
        <v>0</v>
      </c>
      <c r="BI43" s="20">
        <f t="shared" si="35"/>
        <v>0</v>
      </c>
      <c r="BJ43" s="20">
        <f t="shared" si="35"/>
        <v>0</v>
      </c>
      <c r="BK43" s="20">
        <f t="shared" si="35"/>
        <v>0</v>
      </c>
      <c r="BL43" s="20">
        <f t="shared" si="35"/>
        <v>0</v>
      </c>
      <c r="BM43" s="20">
        <f t="shared" si="35"/>
        <v>0</v>
      </c>
      <c r="BN43" s="20">
        <f t="shared" si="35"/>
        <v>0</v>
      </c>
      <c r="BO43" s="20">
        <f t="shared" si="35"/>
        <v>0</v>
      </c>
      <c r="BP43" s="20">
        <f t="shared" si="35"/>
        <v>0</v>
      </c>
      <c r="BQ43" s="20">
        <f t="shared" si="35"/>
        <v>0</v>
      </c>
      <c r="BR43" s="20">
        <f t="shared" si="36"/>
        <v>0</v>
      </c>
      <c r="BS43" s="20">
        <f t="shared" si="36"/>
        <v>20000000</v>
      </c>
      <c r="BT43" s="20">
        <f t="shared" si="36"/>
        <v>0</v>
      </c>
      <c r="BU43" s="20">
        <f t="shared" si="36"/>
        <v>0</v>
      </c>
      <c r="BV43" s="20">
        <f t="shared" si="36"/>
        <v>0</v>
      </c>
      <c r="BW43" s="21">
        <f t="shared" si="22"/>
        <v>0</v>
      </c>
      <c r="BX43" s="20">
        <f t="shared" si="37"/>
        <v>0</v>
      </c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1">
        <f t="shared" si="6"/>
        <v>1</v>
      </c>
      <c r="CU43" s="20">
        <f t="shared" si="41"/>
        <v>20000000</v>
      </c>
      <c r="CV43" s="20">
        <f t="shared" si="38"/>
        <v>0</v>
      </c>
      <c r="CW43" s="20">
        <f t="shared" si="38"/>
        <v>0</v>
      </c>
      <c r="CX43" s="20">
        <f t="shared" si="38"/>
        <v>0</v>
      </c>
      <c r="CY43" s="20">
        <f t="shared" si="38"/>
        <v>0</v>
      </c>
      <c r="CZ43" s="20">
        <f t="shared" si="38"/>
        <v>0</v>
      </c>
      <c r="DA43" s="20">
        <f t="shared" si="38"/>
        <v>0</v>
      </c>
      <c r="DB43" s="20">
        <f t="shared" si="38"/>
        <v>0</v>
      </c>
      <c r="DC43" s="20">
        <f t="shared" si="38"/>
        <v>0</v>
      </c>
      <c r="DD43" s="20">
        <f t="shared" si="38"/>
        <v>0</v>
      </c>
      <c r="DE43" s="20">
        <f t="shared" si="38"/>
        <v>0</v>
      </c>
      <c r="DF43" s="20">
        <f t="shared" si="38"/>
        <v>0</v>
      </c>
      <c r="DG43" s="20">
        <f t="shared" si="38"/>
        <v>0</v>
      </c>
      <c r="DH43" s="20">
        <f t="shared" si="38"/>
        <v>0</v>
      </c>
      <c r="DI43" s="20">
        <f t="shared" si="38"/>
        <v>0</v>
      </c>
      <c r="DJ43" s="20">
        <f t="shared" si="38"/>
        <v>0</v>
      </c>
      <c r="DK43" s="20">
        <f t="shared" si="38"/>
        <v>0</v>
      </c>
      <c r="DL43" s="20">
        <f t="shared" si="39"/>
        <v>0</v>
      </c>
      <c r="DM43" s="20">
        <f t="shared" si="39"/>
        <v>20000000</v>
      </c>
      <c r="DN43" s="20">
        <f t="shared" si="39"/>
        <v>0</v>
      </c>
      <c r="DO43" s="20">
        <f t="shared" si="39"/>
        <v>0</v>
      </c>
      <c r="DP43" s="20">
        <f t="shared" si="39"/>
        <v>0</v>
      </c>
    </row>
    <row r="44" spans="1:120" ht="49.5" customHeight="1" x14ac:dyDescent="0.3">
      <c r="A44" s="26"/>
      <c r="B44" s="219"/>
      <c r="C44" s="16" t="s">
        <v>148</v>
      </c>
      <c r="D44" s="27" t="s">
        <v>149</v>
      </c>
      <c r="E44" s="18">
        <v>410</v>
      </c>
      <c r="F44" s="19" t="s">
        <v>150</v>
      </c>
      <c r="G44" s="20">
        <f t="shared" si="10"/>
        <v>70000000</v>
      </c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>
        <f>70000000</f>
        <v>70000000</v>
      </c>
      <c r="AC44" s="21">
        <f t="shared" si="24"/>
        <v>0.1</v>
      </c>
      <c r="AD44" s="20">
        <f t="shared" si="34"/>
        <v>7000000</v>
      </c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>
        <f>+'[1]ENERO 2019'!$AF$428</f>
        <v>7000000</v>
      </c>
      <c r="AZ44" s="21">
        <f t="shared" si="12"/>
        <v>0.9</v>
      </c>
      <c r="BA44" s="20">
        <f t="shared" si="40"/>
        <v>63000000</v>
      </c>
      <c r="BB44" s="20">
        <f t="shared" si="35"/>
        <v>0</v>
      </c>
      <c r="BC44" s="20">
        <f t="shared" si="35"/>
        <v>0</v>
      </c>
      <c r="BD44" s="20">
        <f t="shared" si="35"/>
        <v>0</v>
      </c>
      <c r="BE44" s="20">
        <f t="shared" si="35"/>
        <v>0</v>
      </c>
      <c r="BF44" s="20">
        <f t="shared" si="35"/>
        <v>0</v>
      </c>
      <c r="BG44" s="20">
        <f t="shared" si="35"/>
        <v>0</v>
      </c>
      <c r="BH44" s="20">
        <f t="shared" si="35"/>
        <v>0</v>
      </c>
      <c r="BI44" s="20">
        <f t="shared" si="35"/>
        <v>0</v>
      </c>
      <c r="BJ44" s="20">
        <f t="shared" si="35"/>
        <v>0</v>
      </c>
      <c r="BK44" s="20">
        <f t="shared" si="35"/>
        <v>0</v>
      </c>
      <c r="BL44" s="20">
        <f t="shared" si="35"/>
        <v>0</v>
      </c>
      <c r="BM44" s="20">
        <f t="shared" si="35"/>
        <v>0</v>
      </c>
      <c r="BN44" s="20">
        <f t="shared" si="35"/>
        <v>0</v>
      </c>
      <c r="BO44" s="20">
        <f t="shared" si="35"/>
        <v>0</v>
      </c>
      <c r="BP44" s="20">
        <f t="shared" si="35"/>
        <v>0</v>
      </c>
      <c r="BQ44" s="20">
        <f t="shared" si="35"/>
        <v>0</v>
      </c>
      <c r="BR44" s="20">
        <f t="shared" si="36"/>
        <v>0</v>
      </c>
      <c r="BS44" s="20">
        <f t="shared" si="36"/>
        <v>0</v>
      </c>
      <c r="BT44" s="20">
        <f t="shared" si="36"/>
        <v>0</v>
      </c>
      <c r="BU44" s="20">
        <f t="shared" si="36"/>
        <v>0</v>
      </c>
      <c r="BV44" s="20">
        <f t="shared" si="36"/>
        <v>63000000</v>
      </c>
      <c r="BW44" s="21">
        <f t="shared" si="22"/>
        <v>0</v>
      </c>
      <c r="BX44" s="20">
        <f t="shared" si="37"/>
        <v>0</v>
      </c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1">
        <f t="shared" si="6"/>
        <v>1</v>
      </c>
      <c r="CU44" s="20">
        <f t="shared" si="41"/>
        <v>70000000</v>
      </c>
      <c r="CV44" s="20">
        <f t="shared" si="38"/>
        <v>0</v>
      </c>
      <c r="CW44" s="20">
        <f t="shared" si="38"/>
        <v>0</v>
      </c>
      <c r="CX44" s="20">
        <f t="shared" si="38"/>
        <v>0</v>
      </c>
      <c r="CY44" s="20">
        <f t="shared" si="38"/>
        <v>0</v>
      </c>
      <c r="CZ44" s="20">
        <f t="shared" si="38"/>
        <v>0</v>
      </c>
      <c r="DA44" s="20">
        <f t="shared" si="38"/>
        <v>0</v>
      </c>
      <c r="DB44" s="20">
        <f t="shared" si="38"/>
        <v>0</v>
      </c>
      <c r="DC44" s="20">
        <f t="shared" si="38"/>
        <v>0</v>
      </c>
      <c r="DD44" s="20">
        <f t="shared" si="38"/>
        <v>0</v>
      </c>
      <c r="DE44" s="20">
        <f t="shared" si="38"/>
        <v>0</v>
      </c>
      <c r="DF44" s="20">
        <f t="shared" si="38"/>
        <v>0</v>
      </c>
      <c r="DG44" s="20">
        <f t="shared" si="38"/>
        <v>0</v>
      </c>
      <c r="DH44" s="20">
        <f t="shared" si="38"/>
        <v>0</v>
      </c>
      <c r="DI44" s="20">
        <f t="shared" si="38"/>
        <v>0</v>
      </c>
      <c r="DJ44" s="20">
        <f t="shared" si="38"/>
        <v>0</v>
      </c>
      <c r="DK44" s="20">
        <f t="shared" si="38"/>
        <v>0</v>
      </c>
      <c r="DL44" s="20">
        <f t="shared" si="39"/>
        <v>0</v>
      </c>
      <c r="DM44" s="20">
        <f t="shared" si="39"/>
        <v>0</v>
      </c>
      <c r="DN44" s="20">
        <f t="shared" si="39"/>
        <v>0</v>
      </c>
      <c r="DO44" s="20">
        <f t="shared" si="39"/>
        <v>0</v>
      </c>
      <c r="DP44" s="20">
        <f t="shared" si="39"/>
        <v>70000000</v>
      </c>
    </row>
    <row r="45" spans="1:120" ht="36" customHeight="1" x14ac:dyDescent="0.3">
      <c r="A45" s="26"/>
      <c r="B45" s="219"/>
      <c r="C45" s="16" t="s">
        <v>151</v>
      </c>
      <c r="D45" s="27" t="s">
        <v>152</v>
      </c>
      <c r="E45" s="18">
        <v>410</v>
      </c>
      <c r="F45" s="19" t="s">
        <v>133</v>
      </c>
      <c r="G45" s="20">
        <f t="shared" si="10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1" t="e">
        <f t="shared" si="24"/>
        <v>#DIV/0!</v>
      </c>
      <c r="AD45" s="20">
        <f t="shared" si="34"/>
        <v>0</v>
      </c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1" t="e">
        <f t="shared" si="12"/>
        <v>#DIV/0!</v>
      </c>
      <c r="BA45" s="20">
        <f t="shared" si="40"/>
        <v>0</v>
      </c>
      <c r="BB45" s="20">
        <f t="shared" si="35"/>
        <v>0</v>
      </c>
      <c r="BC45" s="20">
        <f t="shared" si="35"/>
        <v>0</v>
      </c>
      <c r="BD45" s="20">
        <f t="shared" si="35"/>
        <v>0</v>
      </c>
      <c r="BE45" s="20">
        <f t="shared" si="35"/>
        <v>0</v>
      </c>
      <c r="BF45" s="20">
        <f t="shared" si="35"/>
        <v>0</v>
      </c>
      <c r="BG45" s="20">
        <f t="shared" si="35"/>
        <v>0</v>
      </c>
      <c r="BH45" s="20">
        <f t="shared" si="35"/>
        <v>0</v>
      </c>
      <c r="BI45" s="20">
        <f t="shared" si="35"/>
        <v>0</v>
      </c>
      <c r="BJ45" s="20">
        <f t="shared" si="35"/>
        <v>0</v>
      </c>
      <c r="BK45" s="20">
        <f t="shared" si="35"/>
        <v>0</v>
      </c>
      <c r="BL45" s="20">
        <f t="shared" si="35"/>
        <v>0</v>
      </c>
      <c r="BM45" s="20">
        <f t="shared" si="35"/>
        <v>0</v>
      </c>
      <c r="BN45" s="20">
        <f t="shared" si="35"/>
        <v>0</v>
      </c>
      <c r="BO45" s="20">
        <f t="shared" si="35"/>
        <v>0</v>
      </c>
      <c r="BP45" s="20">
        <f t="shared" si="35"/>
        <v>0</v>
      </c>
      <c r="BQ45" s="20">
        <f t="shared" si="35"/>
        <v>0</v>
      </c>
      <c r="BR45" s="20">
        <f t="shared" si="36"/>
        <v>0</v>
      </c>
      <c r="BS45" s="20">
        <f t="shared" si="36"/>
        <v>0</v>
      </c>
      <c r="BT45" s="20">
        <f t="shared" si="36"/>
        <v>0</v>
      </c>
      <c r="BU45" s="20">
        <f t="shared" si="36"/>
        <v>0</v>
      </c>
      <c r="BV45" s="20">
        <f t="shared" si="36"/>
        <v>0</v>
      </c>
      <c r="BW45" s="21" t="e">
        <f t="shared" si="22"/>
        <v>#DIV/0!</v>
      </c>
      <c r="BX45" s="20">
        <f t="shared" si="37"/>
        <v>0</v>
      </c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1" t="e">
        <f t="shared" si="6"/>
        <v>#DIV/0!</v>
      </c>
      <c r="CU45" s="20">
        <f t="shared" si="41"/>
        <v>0</v>
      </c>
      <c r="CV45" s="20">
        <f t="shared" si="38"/>
        <v>0</v>
      </c>
      <c r="CW45" s="20">
        <f t="shared" si="38"/>
        <v>0</v>
      </c>
      <c r="CX45" s="20">
        <f t="shared" si="38"/>
        <v>0</v>
      </c>
      <c r="CY45" s="20">
        <f t="shared" si="38"/>
        <v>0</v>
      </c>
      <c r="CZ45" s="20">
        <f t="shared" si="38"/>
        <v>0</v>
      </c>
      <c r="DA45" s="20">
        <f t="shared" si="38"/>
        <v>0</v>
      </c>
      <c r="DB45" s="20">
        <f t="shared" si="38"/>
        <v>0</v>
      </c>
      <c r="DC45" s="20">
        <f t="shared" si="38"/>
        <v>0</v>
      </c>
      <c r="DD45" s="20">
        <f t="shared" si="38"/>
        <v>0</v>
      </c>
      <c r="DE45" s="20">
        <f t="shared" si="38"/>
        <v>0</v>
      </c>
      <c r="DF45" s="20">
        <f t="shared" si="38"/>
        <v>0</v>
      </c>
      <c r="DG45" s="20">
        <f t="shared" si="38"/>
        <v>0</v>
      </c>
      <c r="DH45" s="20">
        <f t="shared" si="38"/>
        <v>0</v>
      </c>
      <c r="DI45" s="20">
        <f t="shared" si="38"/>
        <v>0</v>
      </c>
      <c r="DJ45" s="20">
        <f t="shared" si="38"/>
        <v>0</v>
      </c>
      <c r="DK45" s="20">
        <f t="shared" si="38"/>
        <v>0</v>
      </c>
      <c r="DL45" s="20">
        <f t="shared" si="39"/>
        <v>0</v>
      </c>
      <c r="DM45" s="20">
        <f t="shared" si="39"/>
        <v>0</v>
      </c>
      <c r="DN45" s="20">
        <f t="shared" si="39"/>
        <v>0</v>
      </c>
      <c r="DO45" s="20">
        <f t="shared" si="39"/>
        <v>0</v>
      </c>
      <c r="DP45" s="20">
        <f t="shared" si="39"/>
        <v>0</v>
      </c>
    </row>
    <row r="46" spans="1:120" ht="46.5" customHeight="1" x14ac:dyDescent="0.3">
      <c r="A46" s="26"/>
      <c r="B46" s="219"/>
      <c r="C46" s="16" t="s">
        <v>153</v>
      </c>
      <c r="D46" s="27" t="s">
        <v>154</v>
      </c>
      <c r="E46" s="18">
        <v>410</v>
      </c>
      <c r="F46" s="19" t="s">
        <v>133</v>
      </c>
      <c r="G46" s="20">
        <f t="shared" si="10"/>
        <v>181899873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v>91899873</v>
      </c>
      <c r="AB46" s="20"/>
      <c r="AC46" s="21">
        <f>+AD46/G46</f>
        <v>1</v>
      </c>
      <c r="AD46" s="20">
        <f t="shared" si="34"/>
        <v>181899873</v>
      </c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>
        <f>+'[1]ENERO 2019'!$Y$443</f>
        <v>90000000</v>
      </c>
      <c r="AU46" s="20"/>
      <c r="AV46" s="20"/>
      <c r="AW46" s="20"/>
      <c r="AX46" s="20">
        <f>+'[1]ENERO 2019'!$AC$443</f>
        <v>91899873</v>
      </c>
      <c r="AY46" s="20"/>
      <c r="AZ46" s="21">
        <f>1-AC46</f>
        <v>0</v>
      </c>
      <c r="BA46" s="20">
        <f t="shared" si="40"/>
        <v>0</v>
      </c>
      <c r="BB46" s="20">
        <f>H46-AE46</f>
        <v>0</v>
      </c>
      <c r="BC46" s="20">
        <f>I46-AF46</f>
        <v>0</v>
      </c>
      <c r="BD46" s="20">
        <f t="shared" si="35"/>
        <v>0</v>
      </c>
      <c r="BE46" s="20">
        <f t="shared" si="35"/>
        <v>0</v>
      </c>
      <c r="BF46" s="20">
        <f t="shared" si="35"/>
        <v>0</v>
      </c>
      <c r="BG46" s="20">
        <f t="shared" si="35"/>
        <v>0</v>
      </c>
      <c r="BH46" s="20">
        <f t="shared" si="35"/>
        <v>0</v>
      </c>
      <c r="BI46" s="20">
        <f t="shared" si="35"/>
        <v>0</v>
      </c>
      <c r="BJ46" s="20">
        <f t="shared" si="35"/>
        <v>0</v>
      </c>
      <c r="BK46" s="20">
        <f t="shared" si="35"/>
        <v>0</v>
      </c>
      <c r="BL46" s="20">
        <f t="shared" si="35"/>
        <v>0</v>
      </c>
      <c r="BM46" s="20">
        <f t="shared" si="35"/>
        <v>0</v>
      </c>
      <c r="BN46" s="20">
        <f t="shared" si="35"/>
        <v>0</v>
      </c>
      <c r="BO46" s="20">
        <f t="shared" si="35"/>
        <v>0</v>
      </c>
      <c r="BP46" s="20">
        <f t="shared" si="35"/>
        <v>0</v>
      </c>
      <c r="BQ46" s="20">
        <f t="shared" si="35"/>
        <v>0</v>
      </c>
      <c r="BR46" s="20">
        <f t="shared" si="36"/>
        <v>0</v>
      </c>
      <c r="BS46" s="20">
        <f t="shared" si="36"/>
        <v>0</v>
      </c>
      <c r="BT46" s="20">
        <f t="shared" si="36"/>
        <v>0</v>
      </c>
      <c r="BU46" s="20">
        <f t="shared" si="36"/>
        <v>0</v>
      </c>
      <c r="BV46" s="20">
        <f t="shared" si="36"/>
        <v>0</v>
      </c>
      <c r="BW46" s="21">
        <f>+BX46/G46</f>
        <v>0.26625159325977099</v>
      </c>
      <c r="BX46" s="20">
        <f>SUM(BY46:CS46)</f>
        <v>48431131</v>
      </c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>
        <f>+'[1]ENERO 2019'!$H$441</f>
        <v>48431131</v>
      </c>
      <c r="CO46" s="20"/>
      <c r="CP46" s="20"/>
      <c r="CQ46" s="20"/>
      <c r="CR46" s="20"/>
      <c r="CS46" s="20"/>
      <c r="CT46" s="21">
        <f>1-BW46</f>
        <v>0.73374840674022901</v>
      </c>
      <c r="CU46" s="20">
        <f t="shared" si="41"/>
        <v>133468742</v>
      </c>
      <c r="CV46" s="20">
        <f>H46-BY46</f>
        <v>0</v>
      </c>
      <c r="CW46" s="20">
        <f>I46-BZ46</f>
        <v>0</v>
      </c>
      <c r="CX46" s="20">
        <f t="shared" si="38"/>
        <v>0</v>
      </c>
      <c r="CY46" s="20">
        <f t="shared" si="38"/>
        <v>0</v>
      </c>
      <c r="CZ46" s="20">
        <f t="shared" si="38"/>
        <v>0</v>
      </c>
      <c r="DA46" s="20">
        <f t="shared" si="38"/>
        <v>0</v>
      </c>
      <c r="DB46" s="20">
        <f t="shared" si="38"/>
        <v>0</v>
      </c>
      <c r="DC46" s="20">
        <f t="shared" si="38"/>
        <v>0</v>
      </c>
      <c r="DD46" s="20">
        <f t="shared" si="38"/>
        <v>0</v>
      </c>
      <c r="DE46" s="20">
        <f t="shared" si="38"/>
        <v>0</v>
      </c>
      <c r="DF46" s="20">
        <f t="shared" si="38"/>
        <v>0</v>
      </c>
      <c r="DG46" s="20">
        <f t="shared" si="38"/>
        <v>0</v>
      </c>
      <c r="DH46" s="20">
        <f t="shared" si="38"/>
        <v>0</v>
      </c>
      <c r="DI46" s="20">
        <f t="shared" si="38"/>
        <v>0</v>
      </c>
      <c r="DJ46" s="20">
        <f t="shared" si="38"/>
        <v>0</v>
      </c>
      <c r="DK46" s="20">
        <f t="shared" si="38"/>
        <v>41568869</v>
      </c>
      <c r="DL46" s="20">
        <f t="shared" si="39"/>
        <v>0</v>
      </c>
      <c r="DM46" s="20">
        <f t="shared" si="39"/>
        <v>0</v>
      </c>
      <c r="DN46" s="20">
        <f t="shared" si="39"/>
        <v>0</v>
      </c>
      <c r="DO46" s="20">
        <f t="shared" si="39"/>
        <v>91899873</v>
      </c>
      <c r="DP46" s="20">
        <f t="shared" si="39"/>
        <v>0</v>
      </c>
    </row>
    <row r="47" spans="1:120" ht="39" customHeight="1" x14ac:dyDescent="0.3">
      <c r="A47" s="26"/>
      <c r="B47" s="219"/>
      <c r="C47" s="16" t="s">
        <v>155</v>
      </c>
      <c r="D47" s="27" t="s">
        <v>156</v>
      </c>
      <c r="E47" s="18">
        <v>410</v>
      </c>
      <c r="F47" s="19" t="s">
        <v>147</v>
      </c>
      <c r="G47" s="20">
        <f t="shared" si="10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1" t="e">
        <f t="shared" si="24"/>
        <v>#DIV/0!</v>
      </c>
      <c r="AD47" s="20">
        <f t="shared" si="34"/>
        <v>0</v>
      </c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1" t="e">
        <f t="shared" si="12"/>
        <v>#DIV/0!</v>
      </c>
      <c r="BA47" s="20">
        <f t="shared" si="40"/>
        <v>0</v>
      </c>
      <c r="BB47" s="20">
        <f t="shared" si="35"/>
        <v>0</v>
      </c>
      <c r="BC47" s="20">
        <f t="shared" si="35"/>
        <v>0</v>
      </c>
      <c r="BD47" s="20">
        <f t="shared" si="35"/>
        <v>0</v>
      </c>
      <c r="BE47" s="20">
        <f t="shared" si="35"/>
        <v>0</v>
      </c>
      <c r="BF47" s="20">
        <f t="shared" si="35"/>
        <v>0</v>
      </c>
      <c r="BG47" s="20">
        <f t="shared" si="35"/>
        <v>0</v>
      </c>
      <c r="BH47" s="20">
        <f t="shared" si="35"/>
        <v>0</v>
      </c>
      <c r="BI47" s="20">
        <f t="shared" si="35"/>
        <v>0</v>
      </c>
      <c r="BJ47" s="20">
        <f t="shared" si="35"/>
        <v>0</v>
      </c>
      <c r="BK47" s="20">
        <f t="shared" si="35"/>
        <v>0</v>
      </c>
      <c r="BL47" s="20">
        <f t="shared" si="35"/>
        <v>0</v>
      </c>
      <c r="BM47" s="20">
        <f t="shared" si="35"/>
        <v>0</v>
      </c>
      <c r="BN47" s="20">
        <f t="shared" si="35"/>
        <v>0</v>
      </c>
      <c r="BO47" s="20">
        <f t="shared" si="35"/>
        <v>0</v>
      </c>
      <c r="BP47" s="20">
        <f t="shared" si="35"/>
        <v>0</v>
      </c>
      <c r="BQ47" s="20">
        <f t="shared" si="35"/>
        <v>0</v>
      </c>
      <c r="BR47" s="20">
        <f t="shared" si="36"/>
        <v>0</v>
      </c>
      <c r="BS47" s="20">
        <f t="shared" si="36"/>
        <v>0</v>
      </c>
      <c r="BT47" s="20">
        <f t="shared" si="36"/>
        <v>0</v>
      </c>
      <c r="BU47" s="20">
        <f t="shared" si="36"/>
        <v>0</v>
      </c>
      <c r="BV47" s="20">
        <f t="shared" si="36"/>
        <v>0</v>
      </c>
      <c r="BW47" s="21" t="e">
        <f t="shared" si="22"/>
        <v>#DIV/0!</v>
      </c>
      <c r="BX47" s="20">
        <f t="shared" si="37"/>
        <v>0</v>
      </c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1" t="e">
        <f t="shared" si="6"/>
        <v>#DIV/0!</v>
      </c>
      <c r="CU47" s="20">
        <f t="shared" si="41"/>
        <v>0</v>
      </c>
      <c r="CV47" s="20">
        <f t="shared" si="38"/>
        <v>0</v>
      </c>
      <c r="CW47" s="20">
        <f t="shared" si="38"/>
        <v>0</v>
      </c>
      <c r="CX47" s="20">
        <f t="shared" si="38"/>
        <v>0</v>
      </c>
      <c r="CY47" s="20">
        <f t="shared" si="38"/>
        <v>0</v>
      </c>
      <c r="CZ47" s="20">
        <f t="shared" si="38"/>
        <v>0</v>
      </c>
      <c r="DA47" s="20">
        <f t="shared" si="38"/>
        <v>0</v>
      </c>
      <c r="DB47" s="20">
        <f t="shared" si="38"/>
        <v>0</v>
      </c>
      <c r="DC47" s="20">
        <f t="shared" si="38"/>
        <v>0</v>
      </c>
      <c r="DD47" s="20">
        <f t="shared" si="38"/>
        <v>0</v>
      </c>
      <c r="DE47" s="20">
        <f t="shared" si="38"/>
        <v>0</v>
      </c>
      <c r="DF47" s="20">
        <f t="shared" si="38"/>
        <v>0</v>
      </c>
      <c r="DG47" s="20">
        <f t="shared" si="38"/>
        <v>0</v>
      </c>
      <c r="DH47" s="20">
        <f t="shared" si="38"/>
        <v>0</v>
      </c>
      <c r="DI47" s="20">
        <f t="shared" si="38"/>
        <v>0</v>
      </c>
      <c r="DJ47" s="20">
        <f t="shared" si="38"/>
        <v>0</v>
      </c>
      <c r="DK47" s="20">
        <f t="shared" si="38"/>
        <v>0</v>
      </c>
      <c r="DL47" s="20">
        <f t="shared" si="39"/>
        <v>0</v>
      </c>
      <c r="DM47" s="20">
        <f t="shared" si="39"/>
        <v>0</v>
      </c>
      <c r="DN47" s="20">
        <f t="shared" si="39"/>
        <v>0</v>
      </c>
      <c r="DO47" s="20">
        <f t="shared" si="39"/>
        <v>0</v>
      </c>
      <c r="DP47" s="20">
        <f t="shared" si="39"/>
        <v>0</v>
      </c>
    </row>
    <row r="48" spans="1:120" ht="64.5" customHeight="1" x14ac:dyDescent="0.3">
      <c r="A48" s="26"/>
      <c r="B48" s="219"/>
      <c r="C48" s="16" t="s">
        <v>157</v>
      </c>
      <c r="D48" s="27" t="s">
        <v>158</v>
      </c>
      <c r="E48" s="18">
        <v>410</v>
      </c>
      <c r="F48" s="19" t="s">
        <v>159</v>
      </c>
      <c r="G48" s="20">
        <f t="shared" si="10"/>
        <v>88000000</v>
      </c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>
        <f>88000000</f>
        <v>88000000</v>
      </c>
      <c r="AC48" s="21">
        <f>+AD48/G48</f>
        <v>0.24831818181818183</v>
      </c>
      <c r="AD48" s="20">
        <f t="shared" si="34"/>
        <v>21852000</v>
      </c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>
        <f>+'[1]ENERO 2019'!$AF$465</f>
        <v>21852000</v>
      </c>
      <c r="AZ48" s="21">
        <f>1-AC48</f>
        <v>0.75168181818181812</v>
      </c>
      <c r="BA48" s="20">
        <f t="shared" si="40"/>
        <v>66148000</v>
      </c>
      <c r="BB48" s="20">
        <f>H48-AE48</f>
        <v>0</v>
      </c>
      <c r="BC48" s="20">
        <f>I48-AF48</f>
        <v>0</v>
      </c>
      <c r="BD48" s="20">
        <f t="shared" si="35"/>
        <v>0</v>
      </c>
      <c r="BE48" s="20">
        <f t="shared" si="35"/>
        <v>0</v>
      </c>
      <c r="BF48" s="20">
        <f t="shared" si="35"/>
        <v>0</v>
      </c>
      <c r="BG48" s="20">
        <f t="shared" si="35"/>
        <v>0</v>
      </c>
      <c r="BH48" s="20">
        <f t="shared" si="35"/>
        <v>0</v>
      </c>
      <c r="BI48" s="20">
        <f t="shared" si="35"/>
        <v>0</v>
      </c>
      <c r="BJ48" s="20">
        <f t="shared" si="35"/>
        <v>0</v>
      </c>
      <c r="BK48" s="20">
        <f t="shared" si="35"/>
        <v>0</v>
      </c>
      <c r="BL48" s="20">
        <f t="shared" si="35"/>
        <v>0</v>
      </c>
      <c r="BM48" s="20">
        <f t="shared" si="35"/>
        <v>0</v>
      </c>
      <c r="BN48" s="20">
        <f t="shared" si="35"/>
        <v>0</v>
      </c>
      <c r="BO48" s="20">
        <f t="shared" si="35"/>
        <v>0</v>
      </c>
      <c r="BP48" s="20">
        <f t="shared" si="35"/>
        <v>0</v>
      </c>
      <c r="BQ48" s="20">
        <f t="shared" si="35"/>
        <v>0</v>
      </c>
      <c r="BR48" s="20">
        <f t="shared" si="36"/>
        <v>0</v>
      </c>
      <c r="BS48" s="20">
        <f t="shared" si="36"/>
        <v>0</v>
      </c>
      <c r="BT48" s="20">
        <f t="shared" si="36"/>
        <v>0</v>
      </c>
      <c r="BU48" s="20">
        <f t="shared" si="36"/>
        <v>0</v>
      </c>
      <c r="BV48" s="20">
        <f t="shared" si="36"/>
        <v>66148000</v>
      </c>
      <c r="BW48" s="21">
        <f>+BX48/G48</f>
        <v>8.9227272727272725E-2</v>
      </c>
      <c r="BX48" s="20">
        <f>SUM(BY48:CS48)</f>
        <v>7852000</v>
      </c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>
        <f>+'[1]ENERO 2019'!$H$463</f>
        <v>7852000</v>
      </c>
      <c r="CT48" s="21">
        <f>1-BW48</f>
        <v>0.91077272727272729</v>
      </c>
      <c r="CU48" s="20">
        <f t="shared" si="41"/>
        <v>80148000</v>
      </c>
      <c r="CV48" s="20">
        <f>H48-BY48</f>
        <v>0</v>
      </c>
      <c r="CW48" s="20">
        <f>I48-BZ48</f>
        <v>0</v>
      </c>
      <c r="CX48" s="20">
        <f t="shared" si="38"/>
        <v>0</v>
      </c>
      <c r="CY48" s="20">
        <f t="shared" si="38"/>
        <v>0</v>
      </c>
      <c r="CZ48" s="20">
        <f t="shared" si="38"/>
        <v>0</v>
      </c>
      <c r="DA48" s="20">
        <f t="shared" si="38"/>
        <v>0</v>
      </c>
      <c r="DB48" s="20">
        <f t="shared" si="38"/>
        <v>0</v>
      </c>
      <c r="DC48" s="20">
        <f t="shared" si="38"/>
        <v>0</v>
      </c>
      <c r="DD48" s="20">
        <f t="shared" si="38"/>
        <v>0</v>
      </c>
      <c r="DE48" s="20">
        <f t="shared" si="38"/>
        <v>0</v>
      </c>
      <c r="DF48" s="20">
        <f t="shared" si="38"/>
        <v>0</v>
      </c>
      <c r="DG48" s="20">
        <f t="shared" si="38"/>
        <v>0</v>
      </c>
      <c r="DH48" s="20">
        <f t="shared" si="38"/>
        <v>0</v>
      </c>
      <c r="DI48" s="20">
        <f t="shared" si="38"/>
        <v>0</v>
      </c>
      <c r="DJ48" s="20">
        <f t="shared" si="38"/>
        <v>0</v>
      </c>
      <c r="DK48" s="20">
        <f t="shared" si="38"/>
        <v>0</v>
      </c>
      <c r="DL48" s="20">
        <f t="shared" si="39"/>
        <v>0</v>
      </c>
      <c r="DM48" s="20">
        <f t="shared" si="39"/>
        <v>0</v>
      </c>
      <c r="DN48" s="20">
        <f t="shared" si="39"/>
        <v>0</v>
      </c>
      <c r="DO48" s="20">
        <f t="shared" si="39"/>
        <v>0</v>
      </c>
      <c r="DP48" s="20">
        <f t="shared" si="39"/>
        <v>80148000</v>
      </c>
    </row>
    <row r="49" spans="1:120" ht="32.25" customHeight="1" x14ac:dyDescent="0.3">
      <c r="A49" s="26"/>
      <c r="B49" s="45"/>
      <c r="C49" s="16" t="s">
        <v>160</v>
      </c>
      <c r="D49" s="27" t="s">
        <v>161</v>
      </c>
      <c r="E49" s="18">
        <v>410</v>
      </c>
      <c r="F49" s="31" t="s">
        <v>133</v>
      </c>
      <c r="G49" s="20">
        <f t="shared" si="10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1" t="e">
        <f t="shared" ref="AC49:AC56" si="42">+AD49/G49</f>
        <v>#DIV/0!</v>
      </c>
      <c r="AD49" s="20">
        <f t="shared" si="34"/>
        <v>0</v>
      </c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1" t="e">
        <f t="shared" ref="AZ49:AZ56" si="43">1-AC49</f>
        <v>#DIV/0!</v>
      </c>
      <c r="BA49" s="20">
        <f t="shared" si="40"/>
        <v>0</v>
      </c>
      <c r="BB49" s="20">
        <f t="shared" ref="BB49:BQ64" si="44">H49-AE49</f>
        <v>0</v>
      </c>
      <c r="BC49" s="20">
        <f t="shared" si="44"/>
        <v>0</v>
      </c>
      <c r="BD49" s="20">
        <f t="shared" si="35"/>
        <v>0</v>
      </c>
      <c r="BE49" s="20">
        <f t="shared" si="35"/>
        <v>0</v>
      </c>
      <c r="BF49" s="20">
        <f t="shared" si="35"/>
        <v>0</v>
      </c>
      <c r="BG49" s="20">
        <f t="shared" si="35"/>
        <v>0</v>
      </c>
      <c r="BH49" s="20">
        <f t="shared" si="35"/>
        <v>0</v>
      </c>
      <c r="BI49" s="20">
        <f t="shared" si="35"/>
        <v>0</v>
      </c>
      <c r="BJ49" s="20">
        <f t="shared" si="35"/>
        <v>0</v>
      </c>
      <c r="BK49" s="20">
        <f t="shared" si="35"/>
        <v>0</v>
      </c>
      <c r="BL49" s="20">
        <f t="shared" si="35"/>
        <v>0</v>
      </c>
      <c r="BM49" s="20">
        <f t="shared" si="35"/>
        <v>0</v>
      </c>
      <c r="BN49" s="20">
        <f t="shared" si="35"/>
        <v>0</v>
      </c>
      <c r="BO49" s="20">
        <f t="shared" si="35"/>
        <v>0</v>
      </c>
      <c r="BP49" s="20">
        <f t="shared" si="35"/>
        <v>0</v>
      </c>
      <c r="BQ49" s="20">
        <f t="shared" si="35"/>
        <v>0</v>
      </c>
      <c r="BR49" s="20">
        <f t="shared" si="36"/>
        <v>0</v>
      </c>
      <c r="BS49" s="20">
        <f t="shared" si="36"/>
        <v>0</v>
      </c>
      <c r="BT49" s="20">
        <f t="shared" si="36"/>
        <v>0</v>
      </c>
      <c r="BU49" s="20">
        <f t="shared" si="36"/>
        <v>0</v>
      </c>
      <c r="BV49" s="20">
        <f t="shared" si="36"/>
        <v>0</v>
      </c>
      <c r="BW49" s="21" t="e">
        <f t="shared" ref="BW49:BW56" si="45">+BX49/G49</f>
        <v>#DIV/0!</v>
      </c>
      <c r="BX49" s="20">
        <f t="shared" ref="BX49:BX56" si="46">SUM(BY49:CS49)</f>
        <v>0</v>
      </c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1" t="e">
        <f t="shared" ref="CT49:CT56" si="47">1-BW49</f>
        <v>#DIV/0!</v>
      </c>
      <c r="CU49" s="20">
        <f t="shared" si="41"/>
        <v>0</v>
      </c>
      <c r="CV49" s="20">
        <f t="shared" ref="CV49:DK64" si="48">H49-BY49</f>
        <v>0</v>
      </c>
      <c r="CW49" s="20">
        <f t="shared" si="48"/>
        <v>0</v>
      </c>
      <c r="CX49" s="20">
        <f t="shared" si="38"/>
        <v>0</v>
      </c>
      <c r="CY49" s="20">
        <f t="shared" si="38"/>
        <v>0</v>
      </c>
      <c r="CZ49" s="20">
        <f t="shared" si="38"/>
        <v>0</v>
      </c>
      <c r="DA49" s="20">
        <f t="shared" si="38"/>
        <v>0</v>
      </c>
      <c r="DB49" s="20">
        <f t="shared" si="38"/>
        <v>0</v>
      </c>
      <c r="DC49" s="20">
        <f t="shared" si="38"/>
        <v>0</v>
      </c>
      <c r="DD49" s="20">
        <f t="shared" si="38"/>
        <v>0</v>
      </c>
      <c r="DE49" s="20">
        <f t="shared" si="38"/>
        <v>0</v>
      </c>
      <c r="DF49" s="20">
        <f t="shared" si="38"/>
        <v>0</v>
      </c>
      <c r="DG49" s="20">
        <f t="shared" si="38"/>
        <v>0</v>
      </c>
      <c r="DH49" s="20">
        <f t="shared" si="38"/>
        <v>0</v>
      </c>
      <c r="DI49" s="20">
        <f t="shared" si="38"/>
        <v>0</v>
      </c>
      <c r="DJ49" s="20">
        <f t="shared" si="38"/>
        <v>0</v>
      </c>
      <c r="DK49" s="20">
        <f t="shared" si="38"/>
        <v>0</v>
      </c>
      <c r="DL49" s="20">
        <f t="shared" si="39"/>
        <v>0</v>
      </c>
      <c r="DM49" s="20">
        <f t="shared" si="39"/>
        <v>0</v>
      </c>
      <c r="DN49" s="20">
        <f t="shared" si="39"/>
        <v>0</v>
      </c>
      <c r="DO49" s="20">
        <f t="shared" si="39"/>
        <v>0</v>
      </c>
      <c r="DP49" s="20">
        <f t="shared" si="39"/>
        <v>0</v>
      </c>
    </row>
    <row r="50" spans="1:120" ht="35.25" customHeight="1" x14ac:dyDescent="0.3">
      <c r="A50" s="26"/>
      <c r="B50" s="45"/>
      <c r="C50" s="16" t="s">
        <v>162</v>
      </c>
      <c r="D50" s="27" t="s">
        <v>163</v>
      </c>
      <c r="E50" s="18">
        <v>410</v>
      </c>
      <c r="F50" s="31" t="s">
        <v>133</v>
      </c>
      <c r="G50" s="20">
        <f t="shared" si="10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1" t="e">
        <f t="shared" si="42"/>
        <v>#DIV/0!</v>
      </c>
      <c r="AD50" s="20">
        <f t="shared" si="34"/>
        <v>0</v>
      </c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1" t="e">
        <f t="shared" si="43"/>
        <v>#DIV/0!</v>
      </c>
      <c r="BA50" s="20">
        <f t="shared" si="40"/>
        <v>0</v>
      </c>
      <c r="BB50" s="20">
        <f t="shared" si="44"/>
        <v>0</v>
      </c>
      <c r="BC50" s="20">
        <f t="shared" si="44"/>
        <v>0</v>
      </c>
      <c r="BD50" s="20">
        <f t="shared" si="35"/>
        <v>0</v>
      </c>
      <c r="BE50" s="20">
        <f t="shared" si="35"/>
        <v>0</v>
      </c>
      <c r="BF50" s="20">
        <f t="shared" si="35"/>
        <v>0</v>
      </c>
      <c r="BG50" s="20">
        <f t="shared" si="35"/>
        <v>0</v>
      </c>
      <c r="BH50" s="20">
        <f t="shared" si="35"/>
        <v>0</v>
      </c>
      <c r="BI50" s="20">
        <f t="shared" si="35"/>
        <v>0</v>
      </c>
      <c r="BJ50" s="20">
        <f t="shared" si="35"/>
        <v>0</v>
      </c>
      <c r="BK50" s="20">
        <f t="shared" si="35"/>
        <v>0</v>
      </c>
      <c r="BL50" s="20">
        <f t="shared" si="35"/>
        <v>0</v>
      </c>
      <c r="BM50" s="20">
        <f t="shared" si="35"/>
        <v>0</v>
      </c>
      <c r="BN50" s="20">
        <f t="shared" si="35"/>
        <v>0</v>
      </c>
      <c r="BO50" s="20">
        <f t="shared" si="35"/>
        <v>0</v>
      </c>
      <c r="BP50" s="20">
        <f t="shared" si="35"/>
        <v>0</v>
      </c>
      <c r="BQ50" s="20">
        <f t="shared" si="35"/>
        <v>0</v>
      </c>
      <c r="BR50" s="20">
        <f t="shared" si="36"/>
        <v>0</v>
      </c>
      <c r="BS50" s="20">
        <f t="shared" si="36"/>
        <v>0</v>
      </c>
      <c r="BT50" s="20">
        <f t="shared" si="36"/>
        <v>0</v>
      </c>
      <c r="BU50" s="20">
        <f t="shared" si="36"/>
        <v>0</v>
      </c>
      <c r="BV50" s="20">
        <f t="shared" si="36"/>
        <v>0</v>
      </c>
      <c r="BW50" s="21" t="e">
        <f t="shared" si="45"/>
        <v>#DIV/0!</v>
      </c>
      <c r="BX50" s="20">
        <f t="shared" si="46"/>
        <v>0</v>
      </c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1" t="e">
        <f t="shared" si="47"/>
        <v>#DIV/0!</v>
      </c>
      <c r="CU50" s="20">
        <f t="shared" si="41"/>
        <v>0</v>
      </c>
      <c r="CV50" s="20">
        <f t="shared" si="48"/>
        <v>0</v>
      </c>
      <c r="CW50" s="20">
        <f t="shared" si="48"/>
        <v>0</v>
      </c>
      <c r="CX50" s="20">
        <f t="shared" si="38"/>
        <v>0</v>
      </c>
      <c r="CY50" s="20">
        <f t="shared" si="38"/>
        <v>0</v>
      </c>
      <c r="CZ50" s="20">
        <f t="shared" si="38"/>
        <v>0</v>
      </c>
      <c r="DA50" s="20">
        <f t="shared" si="38"/>
        <v>0</v>
      </c>
      <c r="DB50" s="20">
        <f t="shared" si="38"/>
        <v>0</v>
      </c>
      <c r="DC50" s="20">
        <f t="shared" si="38"/>
        <v>0</v>
      </c>
      <c r="DD50" s="20">
        <f t="shared" si="38"/>
        <v>0</v>
      </c>
      <c r="DE50" s="20">
        <f t="shared" si="38"/>
        <v>0</v>
      </c>
      <c r="DF50" s="20">
        <f t="shared" si="38"/>
        <v>0</v>
      </c>
      <c r="DG50" s="20">
        <f t="shared" si="38"/>
        <v>0</v>
      </c>
      <c r="DH50" s="20">
        <f t="shared" si="38"/>
        <v>0</v>
      </c>
      <c r="DI50" s="20">
        <f t="shared" si="38"/>
        <v>0</v>
      </c>
      <c r="DJ50" s="20">
        <f t="shared" si="38"/>
        <v>0</v>
      </c>
      <c r="DK50" s="20">
        <f t="shared" si="38"/>
        <v>0</v>
      </c>
      <c r="DL50" s="20">
        <f t="shared" si="39"/>
        <v>0</v>
      </c>
      <c r="DM50" s="20">
        <f t="shared" si="39"/>
        <v>0</v>
      </c>
      <c r="DN50" s="20">
        <f t="shared" si="39"/>
        <v>0</v>
      </c>
      <c r="DO50" s="20">
        <f t="shared" si="39"/>
        <v>0</v>
      </c>
      <c r="DP50" s="20">
        <f t="shared" si="39"/>
        <v>0</v>
      </c>
    </row>
    <row r="51" spans="1:120" ht="32.25" customHeight="1" x14ac:dyDescent="0.3">
      <c r="A51" s="26"/>
      <c r="B51" s="45"/>
      <c r="C51" s="16" t="s">
        <v>164</v>
      </c>
      <c r="D51" s="27" t="s">
        <v>165</v>
      </c>
      <c r="E51" s="18">
        <v>410</v>
      </c>
      <c r="F51" s="31" t="s">
        <v>133</v>
      </c>
      <c r="G51" s="20">
        <f t="shared" si="10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1" t="e">
        <f t="shared" si="42"/>
        <v>#DIV/0!</v>
      </c>
      <c r="AD51" s="20">
        <f t="shared" si="34"/>
        <v>0</v>
      </c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1" t="e">
        <f t="shared" si="43"/>
        <v>#DIV/0!</v>
      </c>
      <c r="BA51" s="20">
        <f t="shared" si="40"/>
        <v>0</v>
      </c>
      <c r="BB51" s="20">
        <f t="shared" si="44"/>
        <v>0</v>
      </c>
      <c r="BC51" s="20">
        <f t="shared" si="44"/>
        <v>0</v>
      </c>
      <c r="BD51" s="20">
        <f t="shared" si="35"/>
        <v>0</v>
      </c>
      <c r="BE51" s="20">
        <f t="shared" si="35"/>
        <v>0</v>
      </c>
      <c r="BF51" s="20">
        <f t="shared" si="35"/>
        <v>0</v>
      </c>
      <c r="BG51" s="20">
        <f t="shared" si="35"/>
        <v>0</v>
      </c>
      <c r="BH51" s="20">
        <f t="shared" si="35"/>
        <v>0</v>
      </c>
      <c r="BI51" s="20">
        <f t="shared" si="35"/>
        <v>0</v>
      </c>
      <c r="BJ51" s="20">
        <f t="shared" si="35"/>
        <v>0</v>
      </c>
      <c r="BK51" s="20">
        <f t="shared" si="35"/>
        <v>0</v>
      </c>
      <c r="BL51" s="20">
        <f t="shared" si="35"/>
        <v>0</v>
      </c>
      <c r="BM51" s="20">
        <f t="shared" si="35"/>
        <v>0</v>
      </c>
      <c r="BN51" s="20">
        <f t="shared" si="35"/>
        <v>0</v>
      </c>
      <c r="BO51" s="20">
        <f t="shared" si="35"/>
        <v>0</v>
      </c>
      <c r="BP51" s="20">
        <f t="shared" si="35"/>
        <v>0</v>
      </c>
      <c r="BQ51" s="20">
        <f t="shared" si="35"/>
        <v>0</v>
      </c>
      <c r="BR51" s="20">
        <f t="shared" si="36"/>
        <v>0</v>
      </c>
      <c r="BS51" s="20">
        <f t="shared" si="36"/>
        <v>0</v>
      </c>
      <c r="BT51" s="20">
        <f t="shared" si="36"/>
        <v>0</v>
      </c>
      <c r="BU51" s="20">
        <f t="shared" si="36"/>
        <v>0</v>
      </c>
      <c r="BV51" s="20">
        <f t="shared" si="36"/>
        <v>0</v>
      </c>
      <c r="BW51" s="21" t="e">
        <f t="shared" si="45"/>
        <v>#DIV/0!</v>
      </c>
      <c r="BX51" s="20">
        <f t="shared" si="46"/>
        <v>0</v>
      </c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1" t="e">
        <f t="shared" si="47"/>
        <v>#DIV/0!</v>
      </c>
      <c r="CU51" s="20">
        <f t="shared" si="41"/>
        <v>0</v>
      </c>
      <c r="CV51" s="20">
        <f t="shared" si="48"/>
        <v>0</v>
      </c>
      <c r="CW51" s="20">
        <f t="shared" si="48"/>
        <v>0</v>
      </c>
      <c r="CX51" s="20">
        <f t="shared" si="38"/>
        <v>0</v>
      </c>
      <c r="CY51" s="20">
        <f t="shared" si="38"/>
        <v>0</v>
      </c>
      <c r="CZ51" s="20">
        <f t="shared" si="38"/>
        <v>0</v>
      </c>
      <c r="DA51" s="20">
        <f t="shared" si="38"/>
        <v>0</v>
      </c>
      <c r="DB51" s="20">
        <f t="shared" si="38"/>
        <v>0</v>
      </c>
      <c r="DC51" s="20">
        <f t="shared" si="38"/>
        <v>0</v>
      </c>
      <c r="DD51" s="20">
        <f t="shared" si="38"/>
        <v>0</v>
      </c>
      <c r="DE51" s="20">
        <f t="shared" si="38"/>
        <v>0</v>
      </c>
      <c r="DF51" s="20">
        <f t="shared" si="38"/>
        <v>0</v>
      </c>
      <c r="DG51" s="20">
        <f t="shared" si="38"/>
        <v>0</v>
      </c>
      <c r="DH51" s="20">
        <f t="shared" si="38"/>
        <v>0</v>
      </c>
      <c r="DI51" s="20">
        <f t="shared" si="38"/>
        <v>0</v>
      </c>
      <c r="DJ51" s="20">
        <f t="shared" si="38"/>
        <v>0</v>
      </c>
      <c r="DK51" s="20">
        <f t="shared" si="38"/>
        <v>0</v>
      </c>
      <c r="DL51" s="20">
        <f t="shared" si="39"/>
        <v>0</v>
      </c>
      <c r="DM51" s="20">
        <f t="shared" si="39"/>
        <v>0</v>
      </c>
      <c r="DN51" s="20">
        <f t="shared" si="39"/>
        <v>0</v>
      </c>
      <c r="DO51" s="20">
        <f t="shared" si="39"/>
        <v>0</v>
      </c>
      <c r="DP51" s="20">
        <f t="shared" si="39"/>
        <v>0</v>
      </c>
    </row>
    <row r="52" spans="1:120" ht="36" customHeight="1" x14ac:dyDescent="0.3">
      <c r="A52" s="26"/>
      <c r="B52" s="45"/>
      <c r="C52" s="16" t="s">
        <v>166</v>
      </c>
      <c r="D52" s="27" t="s">
        <v>167</v>
      </c>
      <c r="E52" s="18">
        <v>410</v>
      </c>
      <c r="F52" s="31" t="s">
        <v>133</v>
      </c>
      <c r="G52" s="20">
        <f t="shared" si="10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1">
        <f t="shared" si="42"/>
        <v>0</v>
      </c>
      <c r="AD52" s="20">
        <f t="shared" si="34"/>
        <v>0</v>
      </c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1">
        <f t="shared" si="43"/>
        <v>1</v>
      </c>
      <c r="BA52" s="20">
        <f t="shared" si="40"/>
        <v>10000000</v>
      </c>
      <c r="BB52" s="20">
        <f t="shared" si="44"/>
        <v>0</v>
      </c>
      <c r="BC52" s="20">
        <f t="shared" si="44"/>
        <v>0</v>
      </c>
      <c r="BD52" s="20">
        <f t="shared" si="35"/>
        <v>0</v>
      </c>
      <c r="BE52" s="20">
        <f t="shared" si="35"/>
        <v>0</v>
      </c>
      <c r="BF52" s="20">
        <f t="shared" si="35"/>
        <v>0</v>
      </c>
      <c r="BG52" s="20">
        <f t="shared" si="35"/>
        <v>0</v>
      </c>
      <c r="BH52" s="20">
        <f t="shared" si="35"/>
        <v>10000000</v>
      </c>
      <c r="BI52" s="20">
        <f t="shared" si="35"/>
        <v>0</v>
      </c>
      <c r="BJ52" s="20">
        <f t="shared" si="35"/>
        <v>0</v>
      </c>
      <c r="BK52" s="20">
        <f t="shared" si="35"/>
        <v>0</v>
      </c>
      <c r="BL52" s="20">
        <f t="shared" si="35"/>
        <v>0</v>
      </c>
      <c r="BM52" s="20">
        <f t="shared" si="35"/>
        <v>0</v>
      </c>
      <c r="BN52" s="20">
        <f t="shared" si="35"/>
        <v>0</v>
      </c>
      <c r="BO52" s="20">
        <f t="shared" si="35"/>
        <v>0</v>
      </c>
      <c r="BP52" s="20">
        <f t="shared" si="35"/>
        <v>0</v>
      </c>
      <c r="BQ52" s="20">
        <f t="shared" si="35"/>
        <v>0</v>
      </c>
      <c r="BR52" s="20">
        <f t="shared" si="36"/>
        <v>0</v>
      </c>
      <c r="BS52" s="20">
        <f t="shared" si="36"/>
        <v>0</v>
      </c>
      <c r="BT52" s="20">
        <f t="shared" si="36"/>
        <v>0</v>
      </c>
      <c r="BU52" s="20">
        <f t="shared" si="36"/>
        <v>0</v>
      </c>
      <c r="BV52" s="20">
        <f t="shared" si="36"/>
        <v>0</v>
      </c>
      <c r="BW52" s="21">
        <f t="shared" si="45"/>
        <v>0</v>
      </c>
      <c r="BX52" s="20">
        <f t="shared" si="46"/>
        <v>0</v>
      </c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1">
        <f t="shared" si="47"/>
        <v>1</v>
      </c>
      <c r="CU52" s="20">
        <f t="shared" si="41"/>
        <v>10000000</v>
      </c>
      <c r="CV52" s="20">
        <f t="shared" si="48"/>
        <v>0</v>
      </c>
      <c r="CW52" s="20">
        <f t="shared" si="48"/>
        <v>0</v>
      </c>
      <c r="CX52" s="20">
        <f t="shared" si="38"/>
        <v>0</v>
      </c>
      <c r="CY52" s="20">
        <f t="shared" si="38"/>
        <v>0</v>
      </c>
      <c r="CZ52" s="20">
        <f t="shared" si="38"/>
        <v>0</v>
      </c>
      <c r="DA52" s="20">
        <f t="shared" si="38"/>
        <v>0</v>
      </c>
      <c r="DB52" s="20">
        <f t="shared" si="38"/>
        <v>10000000</v>
      </c>
      <c r="DC52" s="20">
        <f t="shared" si="38"/>
        <v>0</v>
      </c>
      <c r="DD52" s="20">
        <f t="shared" si="38"/>
        <v>0</v>
      </c>
      <c r="DE52" s="20">
        <f t="shared" si="38"/>
        <v>0</v>
      </c>
      <c r="DF52" s="20">
        <f t="shared" si="38"/>
        <v>0</v>
      </c>
      <c r="DG52" s="20">
        <f t="shared" si="38"/>
        <v>0</v>
      </c>
      <c r="DH52" s="20">
        <f t="shared" si="38"/>
        <v>0</v>
      </c>
      <c r="DI52" s="20">
        <f t="shared" si="38"/>
        <v>0</v>
      </c>
      <c r="DJ52" s="20">
        <f t="shared" si="38"/>
        <v>0</v>
      </c>
      <c r="DK52" s="20">
        <f t="shared" si="38"/>
        <v>0</v>
      </c>
      <c r="DL52" s="20">
        <f t="shared" si="39"/>
        <v>0</v>
      </c>
      <c r="DM52" s="20">
        <f t="shared" si="39"/>
        <v>0</v>
      </c>
      <c r="DN52" s="20">
        <f t="shared" si="39"/>
        <v>0</v>
      </c>
      <c r="DO52" s="20">
        <f t="shared" si="39"/>
        <v>0</v>
      </c>
      <c r="DP52" s="20">
        <f t="shared" si="39"/>
        <v>0</v>
      </c>
    </row>
    <row r="53" spans="1:120" ht="31.5" customHeight="1" x14ac:dyDescent="0.3">
      <c r="A53" s="26"/>
      <c r="B53" s="45"/>
      <c r="C53" s="16" t="s">
        <v>168</v>
      </c>
      <c r="D53" s="27" t="s">
        <v>169</v>
      </c>
      <c r="E53" s="18">
        <v>410</v>
      </c>
      <c r="F53" s="31" t="s">
        <v>133</v>
      </c>
      <c r="G53" s="20">
        <f t="shared" si="10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1">
        <f t="shared" si="42"/>
        <v>0</v>
      </c>
      <c r="AD53" s="20">
        <f t="shared" si="34"/>
        <v>0</v>
      </c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1">
        <f t="shared" si="43"/>
        <v>1</v>
      </c>
      <c r="BA53" s="20">
        <f t="shared" si="40"/>
        <v>15000000</v>
      </c>
      <c r="BB53" s="20">
        <f t="shared" si="44"/>
        <v>0</v>
      </c>
      <c r="BC53" s="20">
        <f t="shared" si="44"/>
        <v>0</v>
      </c>
      <c r="BD53" s="20">
        <f t="shared" si="35"/>
        <v>0</v>
      </c>
      <c r="BE53" s="20">
        <f t="shared" si="35"/>
        <v>0</v>
      </c>
      <c r="BF53" s="20">
        <f t="shared" si="35"/>
        <v>0</v>
      </c>
      <c r="BG53" s="20">
        <f t="shared" si="35"/>
        <v>0</v>
      </c>
      <c r="BH53" s="20">
        <f t="shared" si="35"/>
        <v>15000000</v>
      </c>
      <c r="BI53" s="20">
        <f t="shared" si="35"/>
        <v>0</v>
      </c>
      <c r="BJ53" s="20">
        <f t="shared" si="35"/>
        <v>0</v>
      </c>
      <c r="BK53" s="20">
        <f t="shared" si="35"/>
        <v>0</v>
      </c>
      <c r="BL53" s="20">
        <f t="shared" si="35"/>
        <v>0</v>
      </c>
      <c r="BM53" s="20">
        <f t="shared" si="35"/>
        <v>0</v>
      </c>
      <c r="BN53" s="20">
        <f t="shared" si="35"/>
        <v>0</v>
      </c>
      <c r="BO53" s="20">
        <f t="shared" si="35"/>
        <v>0</v>
      </c>
      <c r="BP53" s="20">
        <f t="shared" si="35"/>
        <v>0</v>
      </c>
      <c r="BQ53" s="20">
        <f t="shared" si="35"/>
        <v>0</v>
      </c>
      <c r="BR53" s="20">
        <f t="shared" si="36"/>
        <v>0</v>
      </c>
      <c r="BS53" s="20">
        <f t="shared" si="36"/>
        <v>0</v>
      </c>
      <c r="BT53" s="20">
        <f t="shared" si="36"/>
        <v>0</v>
      </c>
      <c r="BU53" s="20">
        <f t="shared" si="36"/>
        <v>0</v>
      </c>
      <c r="BV53" s="20">
        <f t="shared" si="36"/>
        <v>0</v>
      </c>
      <c r="BW53" s="21">
        <f t="shared" si="45"/>
        <v>0</v>
      </c>
      <c r="BX53" s="20">
        <f t="shared" si="46"/>
        <v>0</v>
      </c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1">
        <f t="shared" si="47"/>
        <v>1</v>
      </c>
      <c r="CU53" s="20">
        <f t="shared" si="41"/>
        <v>15000000</v>
      </c>
      <c r="CV53" s="20">
        <f t="shared" si="48"/>
        <v>0</v>
      </c>
      <c r="CW53" s="20">
        <f t="shared" si="48"/>
        <v>0</v>
      </c>
      <c r="CX53" s="20">
        <f t="shared" si="38"/>
        <v>0</v>
      </c>
      <c r="CY53" s="20">
        <f t="shared" si="38"/>
        <v>0</v>
      </c>
      <c r="CZ53" s="20">
        <f t="shared" si="38"/>
        <v>0</v>
      </c>
      <c r="DA53" s="20">
        <f t="shared" si="38"/>
        <v>0</v>
      </c>
      <c r="DB53" s="20">
        <f t="shared" si="38"/>
        <v>15000000</v>
      </c>
      <c r="DC53" s="20">
        <f t="shared" si="38"/>
        <v>0</v>
      </c>
      <c r="DD53" s="20">
        <f t="shared" si="38"/>
        <v>0</v>
      </c>
      <c r="DE53" s="20">
        <f t="shared" si="38"/>
        <v>0</v>
      </c>
      <c r="DF53" s="20">
        <f t="shared" si="38"/>
        <v>0</v>
      </c>
      <c r="DG53" s="20">
        <f t="shared" si="38"/>
        <v>0</v>
      </c>
      <c r="DH53" s="20">
        <f t="shared" si="38"/>
        <v>0</v>
      </c>
      <c r="DI53" s="20">
        <f t="shared" si="38"/>
        <v>0</v>
      </c>
      <c r="DJ53" s="20">
        <f t="shared" si="38"/>
        <v>0</v>
      </c>
      <c r="DK53" s="20">
        <f t="shared" si="38"/>
        <v>0</v>
      </c>
      <c r="DL53" s="20">
        <f t="shared" si="39"/>
        <v>0</v>
      </c>
      <c r="DM53" s="20">
        <f t="shared" si="39"/>
        <v>0</v>
      </c>
      <c r="DN53" s="20">
        <f t="shared" si="39"/>
        <v>0</v>
      </c>
      <c r="DO53" s="20">
        <f t="shared" si="39"/>
        <v>0</v>
      </c>
      <c r="DP53" s="20">
        <f t="shared" si="39"/>
        <v>0</v>
      </c>
    </row>
    <row r="54" spans="1:120" ht="30.75" customHeight="1" x14ac:dyDescent="0.3">
      <c r="A54" s="26"/>
      <c r="B54" s="45"/>
      <c r="C54" s="16" t="s">
        <v>170</v>
      </c>
      <c r="D54" s="27" t="s">
        <v>171</v>
      </c>
      <c r="E54" s="18">
        <v>410</v>
      </c>
      <c r="F54" s="31" t="s">
        <v>133</v>
      </c>
      <c r="G54" s="20">
        <f t="shared" si="10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1">
        <f t="shared" si="42"/>
        <v>0</v>
      </c>
      <c r="AD54" s="20">
        <f t="shared" si="34"/>
        <v>0</v>
      </c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1">
        <f t="shared" si="43"/>
        <v>1</v>
      </c>
      <c r="BA54" s="20">
        <f t="shared" si="40"/>
        <v>16000000</v>
      </c>
      <c r="BB54" s="20">
        <f t="shared" si="44"/>
        <v>0</v>
      </c>
      <c r="BC54" s="20">
        <f t="shared" si="44"/>
        <v>0</v>
      </c>
      <c r="BD54" s="20">
        <f t="shared" si="35"/>
        <v>0</v>
      </c>
      <c r="BE54" s="20">
        <f t="shared" si="35"/>
        <v>0</v>
      </c>
      <c r="BF54" s="20">
        <f t="shared" si="35"/>
        <v>0</v>
      </c>
      <c r="BG54" s="20">
        <f t="shared" si="35"/>
        <v>0</v>
      </c>
      <c r="BH54" s="20">
        <f t="shared" si="35"/>
        <v>16000000</v>
      </c>
      <c r="BI54" s="20">
        <f t="shared" si="35"/>
        <v>0</v>
      </c>
      <c r="BJ54" s="20">
        <f t="shared" si="35"/>
        <v>0</v>
      </c>
      <c r="BK54" s="20">
        <f t="shared" si="35"/>
        <v>0</v>
      </c>
      <c r="BL54" s="20">
        <f t="shared" si="35"/>
        <v>0</v>
      </c>
      <c r="BM54" s="20">
        <f t="shared" si="35"/>
        <v>0</v>
      </c>
      <c r="BN54" s="20">
        <f t="shared" si="35"/>
        <v>0</v>
      </c>
      <c r="BO54" s="20">
        <f t="shared" si="35"/>
        <v>0</v>
      </c>
      <c r="BP54" s="20">
        <f t="shared" si="35"/>
        <v>0</v>
      </c>
      <c r="BQ54" s="20">
        <f t="shared" ref="BQ54:BQ56" si="49">W54-AT54</f>
        <v>0</v>
      </c>
      <c r="BR54" s="20">
        <f t="shared" si="36"/>
        <v>0</v>
      </c>
      <c r="BS54" s="20">
        <f t="shared" si="36"/>
        <v>0</v>
      </c>
      <c r="BT54" s="20">
        <f t="shared" si="36"/>
        <v>0</v>
      </c>
      <c r="BU54" s="20">
        <f t="shared" si="36"/>
        <v>0</v>
      </c>
      <c r="BV54" s="20">
        <f t="shared" si="36"/>
        <v>0</v>
      </c>
      <c r="BW54" s="21">
        <f t="shared" si="45"/>
        <v>0</v>
      </c>
      <c r="BX54" s="20">
        <f t="shared" si="46"/>
        <v>0</v>
      </c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1">
        <f t="shared" si="47"/>
        <v>1</v>
      </c>
      <c r="CU54" s="20">
        <f t="shared" si="41"/>
        <v>16000000</v>
      </c>
      <c r="CV54" s="20">
        <f t="shared" si="48"/>
        <v>0</v>
      </c>
      <c r="CW54" s="20">
        <f t="shared" si="48"/>
        <v>0</v>
      </c>
      <c r="CX54" s="20">
        <f t="shared" si="38"/>
        <v>0</v>
      </c>
      <c r="CY54" s="20">
        <f t="shared" si="38"/>
        <v>0</v>
      </c>
      <c r="CZ54" s="20">
        <f t="shared" si="38"/>
        <v>0</v>
      </c>
      <c r="DA54" s="20">
        <f t="shared" si="38"/>
        <v>0</v>
      </c>
      <c r="DB54" s="20">
        <f t="shared" si="38"/>
        <v>16000000</v>
      </c>
      <c r="DC54" s="20">
        <f t="shared" si="38"/>
        <v>0</v>
      </c>
      <c r="DD54" s="20">
        <f t="shared" si="38"/>
        <v>0</v>
      </c>
      <c r="DE54" s="20">
        <f t="shared" si="38"/>
        <v>0</v>
      </c>
      <c r="DF54" s="20">
        <f t="shared" si="38"/>
        <v>0</v>
      </c>
      <c r="DG54" s="20">
        <f t="shared" si="38"/>
        <v>0</v>
      </c>
      <c r="DH54" s="20">
        <f t="shared" si="38"/>
        <v>0</v>
      </c>
      <c r="DI54" s="20">
        <f t="shared" si="38"/>
        <v>0</v>
      </c>
      <c r="DJ54" s="20">
        <f t="shared" si="38"/>
        <v>0</v>
      </c>
      <c r="DK54" s="20">
        <f t="shared" ref="DK54:DK56" si="50">W54-CN54</f>
        <v>0</v>
      </c>
      <c r="DL54" s="20">
        <f t="shared" si="39"/>
        <v>0</v>
      </c>
      <c r="DM54" s="20">
        <f t="shared" si="39"/>
        <v>0</v>
      </c>
      <c r="DN54" s="20">
        <f t="shared" si="39"/>
        <v>0</v>
      </c>
      <c r="DO54" s="20">
        <f t="shared" si="39"/>
        <v>0</v>
      </c>
      <c r="DP54" s="20">
        <f t="shared" si="39"/>
        <v>0</v>
      </c>
    </row>
    <row r="55" spans="1:120" ht="36" customHeight="1" x14ac:dyDescent="0.3">
      <c r="A55" s="26"/>
      <c r="B55" s="45"/>
      <c r="C55" s="16" t="s">
        <v>172</v>
      </c>
      <c r="D55" s="27" t="s">
        <v>173</v>
      </c>
      <c r="E55" s="18">
        <v>410</v>
      </c>
      <c r="F55" s="31" t="s">
        <v>133</v>
      </c>
      <c r="G55" s="20">
        <f t="shared" si="10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1">
        <f t="shared" si="42"/>
        <v>0</v>
      </c>
      <c r="AD55" s="20">
        <f t="shared" si="34"/>
        <v>0</v>
      </c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1">
        <f t="shared" si="43"/>
        <v>1</v>
      </c>
      <c r="BA55" s="20">
        <f t="shared" si="40"/>
        <v>20000000</v>
      </c>
      <c r="BB55" s="20">
        <f t="shared" si="44"/>
        <v>0</v>
      </c>
      <c r="BC55" s="20">
        <f t="shared" si="44"/>
        <v>0</v>
      </c>
      <c r="BD55" s="20">
        <f t="shared" si="44"/>
        <v>0</v>
      </c>
      <c r="BE55" s="20">
        <f t="shared" si="44"/>
        <v>0</v>
      </c>
      <c r="BF55" s="20">
        <f t="shared" si="44"/>
        <v>0</v>
      </c>
      <c r="BG55" s="20">
        <f t="shared" si="44"/>
        <v>0</v>
      </c>
      <c r="BH55" s="20">
        <f t="shared" si="44"/>
        <v>0</v>
      </c>
      <c r="BI55" s="20">
        <f t="shared" si="44"/>
        <v>0</v>
      </c>
      <c r="BJ55" s="20">
        <f t="shared" si="44"/>
        <v>0</v>
      </c>
      <c r="BK55" s="20">
        <f t="shared" si="44"/>
        <v>0</v>
      </c>
      <c r="BL55" s="20">
        <f t="shared" si="44"/>
        <v>0</v>
      </c>
      <c r="BM55" s="20">
        <f t="shared" si="44"/>
        <v>0</v>
      </c>
      <c r="BN55" s="20">
        <f t="shared" si="44"/>
        <v>0</v>
      </c>
      <c r="BO55" s="20">
        <f t="shared" si="44"/>
        <v>0</v>
      </c>
      <c r="BP55" s="20">
        <f t="shared" si="44"/>
        <v>0</v>
      </c>
      <c r="BQ55" s="20">
        <f t="shared" si="49"/>
        <v>0</v>
      </c>
      <c r="BR55" s="20">
        <f t="shared" si="36"/>
        <v>0</v>
      </c>
      <c r="BS55" s="20">
        <f t="shared" si="36"/>
        <v>20000000</v>
      </c>
      <c r="BT55" s="20">
        <f t="shared" si="36"/>
        <v>0</v>
      </c>
      <c r="BU55" s="20">
        <f t="shared" si="36"/>
        <v>0</v>
      </c>
      <c r="BV55" s="20">
        <f t="shared" si="36"/>
        <v>0</v>
      </c>
      <c r="BW55" s="21">
        <f t="shared" si="45"/>
        <v>0</v>
      </c>
      <c r="BX55" s="20">
        <f t="shared" si="46"/>
        <v>0</v>
      </c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1">
        <f t="shared" si="47"/>
        <v>1</v>
      </c>
      <c r="CU55" s="20">
        <f t="shared" si="41"/>
        <v>20000000</v>
      </c>
      <c r="CV55" s="20">
        <f t="shared" si="48"/>
        <v>0</v>
      </c>
      <c r="CW55" s="20">
        <f t="shared" si="48"/>
        <v>0</v>
      </c>
      <c r="CX55" s="20">
        <f t="shared" si="48"/>
        <v>0</v>
      </c>
      <c r="CY55" s="20">
        <f t="shared" si="48"/>
        <v>0</v>
      </c>
      <c r="CZ55" s="20">
        <f t="shared" si="48"/>
        <v>0</v>
      </c>
      <c r="DA55" s="20">
        <f t="shared" si="48"/>
        <v>0</v>
      </c>
      <c r="DB55" s="20">
        <f t="shared" si="48"/>
        <v>0</v>
      </c>
      <c r="DC55" s="20">
        <f t="shared" si="48"/>
        <v>0</v>
      </c>
      <c r="DD55" s="20">
        <f t="shared" si="48"/>
        <v>0</v>
      </c>
      <c r="DE55" s="20">
        <f t="shared" si="48"/>
        <v>0</v>
      </c>
      <c r="DF55" s="20">
        <f t="shared" si="48"/>
        <v>0</v>
      </c>
      <c r="DG55" s="20">
        <f t="shared" si="48"/>
        <v>0</v>
      </c>
      <c r="DH55" s="20">
        <f t="shared" si="48"/>
        <v>0</v>
      </c>
      <c r="DI55" s="20">
        <f t="shared" si="48"/>
        <v>0</v>
      </c>
      <c r="DJ55" s="20">
        <f t="shared" si="48"/>
        <v>0</v>
      </c>
      <c r="DK55" s="20">
        <f t="shared" si="50"/>
        <v>0</v>
      </c>
      <c r="DL55" s="20">
        <f t="shared" si="39"/>
        <v>0</v>
      </c>
      <c r="DM55" s="20">
        <f t="shared" si="39"/>
        <v>20000000</v>
      </c>
      <c r="DN55" s="20">
        <f t="shared" si="39"/>
        <v>0</v>
      </c>
      <c r="DO55" s="20">
        <f t="shared" si="39"/>
        <v>0</v>
      </c>
      <c r="DP55" s="20">
        <f t="shared" si="39"/>
        <v>0</v>
      </c>
    </row>
    <row r="56" spans="1:120" ht="33.75" customHeight="1" x14ac:dyDescent="0.3">
      <c r="A56" s="26"/>
      <c r="B56" s="45"/>
      <c r="C56" s="16" t="s">
        <v>174</v>
      </c>
      <c r="D56" s="27" t="s">
        <v>175</v>
      </c>
      <c r="E56" s="18">
        <v>410</v>
      </c>
      <c r="F56" s="31" t="s">
        <v>133</v>
      </c>
      <c r="G56" s="20">
        <f t="shared" si="10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1" t="e">
        <f t="shared" si="42"/>
        <v>#DIV/0!</v>
      </c>
      <c r="AD56" s="20">
        <f t="shared" si="34"/>
        <v>0</v>
      </c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1" t="e">
        <f t="shared" si="43"/>
        <v>#DIV/0!</v>
      </c>
      <c r="BA56" s="20">
        <f t="shared" si="40"/>
        <v>0</v>
      </c>
      <c r="BB56" s="20">
        <f t="shared" si="44"/>
        <v>0</v>
      </c>
      <c r="BC56" s="20">
        <f t="shared" si="44"/>
        <v>0</v>
      </c>
      <c r="BD56" s="20">
        <f t="shared" si="44"/>
        <v>0</v>
      </c>
      <c r="BE56" s="20">
        <f t="shared" si="44"/>
        <v>0</v>
      </c>
      <c r="BF56" s="20">
        <f t="shared" si="44"/>
        <v>0</v>
      </c>
      <c r="BG56" s="20">
        <f t="shared" si="44"/>
        <v>0</v>
      </c>
      <c r="BH56" s="20">
        <f t="shared" si="44"/>
        <v>0</v>
      </c>
      <c r="BI56" s="20">
        <f t="shared" si="44"/>
        <v>0</v>
      </c>
      <c r="BJ56" s="20">
        <f t="shared" si="44"/>
        <v>0</v>
      </c>
      <c r="BK56" s="20">
        <f t="shared" si="44"/>
        <v>0</v>
      </c>
      <c r="BL56" s="20">
        <f t="shared" si="44"/>
        <v>0</v>
      </c>
      <c r="BM56" s="20">
        <f t="shared" si="44"/>
        <v>0</v>
      </c>
      <c r="BN56" s="20">
        <f t="shared" si="44"/>
        <v>0</v>
      </c>
      <c r="BO56" s="20">
        <f t="shared" si="44"/>
        <v>0</v>
      </c>
      <c r="BP56" s="20">
        <f t="shared" si="44"/>
        <v>0</v>
      </c>
      <c r="BQ56" s="20">
        <f t="shared" si="49"/>
        <v>0</v>
      </c>
      <c r="BR56" s="20">
        <f t="shared" si="36"/>
        <v>0</v>
      </c>
      <c r="BS56" s="20">
        <f t="shared" si="36"/>
        <v>0</v>
      </c>
      <c r="BT56" s="20">
        <f t="shared" si="36"/>
        <v>0</v>
      </c>
      <c r="BU56" s="20">
        <f t="shared" si="36"/>
        <v>0</v>
      </c>
      <c r="BV56" s="20">
        <f t="shared" si="36"/>
        <v>0</v>
      </c>
      <c r="BW56" s="21" t="e">
        <f t="shared" si="45"/>
        <v>#DIV/0!</v>
      </c>
      <c r="BX56" s="20">
        <f t="shared" si="46"/>
        <v>0</v>
      </c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1" t="e">
        <f t="shared" si="47"/>
        <v>#DIV/0!</v>
      </c>
      <c r="CU56" s="20">
        <f t="shared" si="41"/>
        <v>0</v>
      </c>
      <c r="CV56" s="20">
        <f t="shared" si="48"/>
        <v>0</v>
      </c>
      <c r="CW56" s="20">
        <f t="shared" si="48"/>
        <v>0</v>
      </c>
      <c r="CX56" s="20">
        <f t="shared" si="48"/>
        <v>0</v>
      </c>
      <c r="CY56" s="20">
        <f t="shared" si="48"/>
        <v>0</v>
      </c>
      <c r="CZ56" s="20">
        <f t="shared" si="48"/>
        <v>0</v>
      </c>
      <c r="DA56" s="20">
        <f t="shared" si="48"/>
        <v>0</v>
      </c>
      <c r="DB56" s="20">
        <f t="shared" si="48"/>
        <v>0</v>
      </c>
      <c r="DC56" s="20">
        <f t="shared" si="48"/>
        <v>0</v>
      </c>
      <c r="DD56" s="20">
        <f t="shared" si="48"/>
        <v>0</v>
      </c>
      <c r="DE56" s="20">
        <f t="shared" si="48"/>
        <v>0</v>
      </c>
      <c r="DF56" s="20">
        <f t="shared" si="48"/>
        <v>0</v>
      </c>
      <c r="DG56" s="20">
        <f t="shared" si="48"/>
        <v>0</v>
      </c>
      <c r="DH56" s="20">
        <f t="shared" si="48"/>
        <v>0</v>
      </c>
      <c r="DI56" s="20">
        <f t="shared" si="48"/>
        <v>0</v>
      </c>
      <c r="DJ56" s="20">
        <f t="shared" si="48"/>
        <v>0</v>
      </c>
      <c r="DK56" s="20">
        <f t="shared" si="50"/>
        <v>0</v>
      </c>
      <c r="DL56" s="20">
        <f t="shared" si="39"/>
        <v>0</v>
      </c>
      <c r="DM56" s="20">
        <f t="shared" si="39"/>
        <v>0</v>
      </c>
      <c r="DN56" s="20">
        <f t="shared" si="39"/>
        <v>0</v>
      </c>
      <c r="DO56" s="20">
        <f t="shared" si="39"/>
        <v>0</v>
      </c>
      <c r="DP56" s="20">
        <f t="shared" si="39"/>
        <v>0</v>
      </c>
    </row>
    <row r="57" spans="1:120" ht="30.75" customHeight="1" x14ac:dyDescent="0.3">
      <c r="A57" s="197" t="s">
        <v>129</v>
      </c>
      <c r="B57" s="204" t="s">
        <v>176</v>
      </c>
      <c r="C57" s="43" t="s">
        <v>177</v>
      </c>
      <c r="D57" s="27" t="s">
        <v>178</v>
      </c>
      <c r="E57" s="44">
        <v>410</v>
      </c>
      <c r="F57" s="31" t="s">
        <v>133</v>
      </c>
      <c r="G57" s="20">
        <f t="shared" si="10"/>
        <v>70000000</v>
      </c>
      <c r="H57" s="20"/>
      <c r="I57" s="20"/>
      <c r="J57" s="20"/>
      <c r="K57" s="20"/>
      <c r="L57" s="20"/>
      <c r="M57" s="20"/>
      <c r="N57" s="20">
        <v>45000000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46">
        <f t="shared" si="24"/>
        <v>0</v>
      </c>
      <c r="AD57" s="20">
        <f t="shared" si="34"/>
        <v>0</v>
      </c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1">
        <f t="shared" si="12"/>
        <v>1</v>
      </c>
      <c r="BA57" s="20">
        <f t="shared" si="40"/>
        <v>70000000</v>
      </c>
      <c r="BB57" s="20">
        <f t="shared" si="44"/>
        <v>0</v>
      </c>
      <c r="BC57" s="20">
        <f t="shared" si="44"/>
        <v>0</v>
      </c>
      <c r="BD57" s="20">
        <f t="shared" si="44"/>
        <v>0</v>
      </c>
      <c r="BE57" s="20">
        <f t="shared" si="44"/>
        <v>0</v>
      </c>
      <c r="BF57" s="20">
        <f t="shared" si="44"/>
        <v>0</v>
      </c>
      <c r="BG57" s="20">
        <f t="shared" si="44"/>
        <v>0</v>
      </c>
      <c r="BH57" s="20">
        <f t="shared" si="44"/>
        <v>45000000</v>
      </c>
      <c r="BI57" s="20">
        <f t="shared" si="44"/>
        <v>0</v>
      </c>
      <c r="BJ57" s="20">
        <f t="shared" si="44"/>
        <v>0</v>
      </c>
      <c r="BK57" s="20">
        <f t="shared" si="44"/>
        <v>10000000</v>
      </c>
      <c r="BL57" s="20">
        <f t="shared" si="44"/>
        <v>0</v>
      </c>
      <c r="BM57" s="20">
        <f t="shared" si="44"/>
        <v>5000000</v>
      </c>
      <c r="BN57" s="20">
        <f t="shared" si="44"/>
        <v>10000000</v>
      </c>
      <c r="BO57" s="20">
        <f t="shared" si="44"/>
        <v>0</v>
      </c>
      <c r="BP57" s="20">
        <f t="shared" si="44"/>
        <v>0</v>
      </c>
      <c r="BQ57" s="20">
        <f t="shared" si="44"/>
        <v>0</v>
      </c>
      <c r="BR57" s="20">
        <f t="shared" si="36"/>
        <v>0</v>
      </c>
      <c r="BS57" s="20">
        <f t="shared" si="36"/>
        <v>0</v>
      </c>
      <c r="BT57" s="20">
        <f t="shared" si="36"/>
        <v>0</v>
      </c>
      <c r="BU57" s="20">
        <f t="shared" si="36"/>
        <v>0</v>
      </c>
      <c r="BV57" s="20">
        <f t="shared" si="36"/>
        <v>0</v>
      </c>
      <c r="BW57" s="21">
        <f t="shared" si="22"/>
        <v>0</v>
      </c>
      <c r="BX57" s="20">
        <f t="shared" si="37"/>
        <v>0</v>
      </c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1">
        <f t="shared" si="6"/>
        <v>1</v>
      </c>
      <c r="CU57" s="20">
        <f t="shared" si="41"/>
        <v>70000000</v>
      </c>
      <c r="CV57" s="20">
        <f t="shared" si="48"/>
        <v>0</v>
      </c>
      <c r="CW57" s="20">
        <f t="shared" si="48"/>
        <v>0</v>
      </c>
      <c r="CX57" s="20">
        <f t="shared" si="48"/>
        <v>0</v>
      </c>
      <c r="CY57" s="20">
        <f t="shared" si="48"/>
        <v>0</v>
      </c>
      <c r="CZ57" s="20">
        <f t="shared" si="48"/>
        <v>0</v>
      </c>
      <c r="DA57" s="20">
        <f t="shared" si="48"/>
        <v>0</v>
      </c>
      <c r="DB57" s="20">
        <f t="shared" si="48"/>
        <v>45000000</v>
      </c>
      <c r="DC57" s="20">
        <f t="shared" si="48"/>
        <v>0</v>
      </c>
      <c r="DD57" s="20">
        <f t="shared" si="48"/>
        <v>0</v>
      </c>
      <c r="DE57" s="20">
        <f t="shared" si="48"/>
        <v>10000000</v>
      </c>
      <c r="DF57" s="20">
        <f t="shared" si="48"/>
        <v>0</v>
      </c>
      <c r="DG57" s="20">
        <f t="shared" si="48"/>
        <v>5000000</v>
      </c>
      <c r="DH57" s="20">
        <f t="shared" si="48"/>
        <v>10000000</v>
      </c>
      <c r="DI57" s="20">
        <f t="shared" si="48"/>
        <v>0</v>
      </c>
      <c r="DJ57" s="20">
        <f t="shared" si="48"/>
        <v>0</v>
      </c>
      <c r="DK57" s="20">
        <f t="shared" si="48"/>
        <v>0</v>
      </c>
      <c r="DL57" s="20">
        <f t="shared" si="39"/>
        <v>0</v>
      </c>
      <c r="DM57" s="20">
        <f t="shared" si="39"/>
        <v>0</v>
      </c>
      <c r="DN57" s="20">
        <f t="shared" si="39"/>
        <v>0</v>
      </c>
      <c r="DO57" s="20">
        <f t="shared" si="39"/>
        <v>0</v>
      </c>
      <c r="DP57" s="20">
        <f t="shared" si="39"/>
        <v>0</v>
      </c>
    </row>
    <row r="58" spans="1:120" ht="30.75" customHeight="1" x14ac:dyDescent="0.3">
      <c r="A58" s="197"/>
      <c r="B58" s="205"/>
      <c r="C58" s="16" t="s">
        <v>179</v>
      </c>
      <c r="D58" s="27" t="s">
        <v>180</v>
      </c>
      <c r="E58" s="18">
        <v>410</v>
      </c>
      <c r="F58" s="19" t="s">
        <v>181</v>
      </c>
      <c r="G58" s="20">
        <f t="shared" si="10"/>
        <v>251502304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v>30000000</v>
      </c>
      <c r="U58" s="20"/>
      <c r="V58" s="20"/>
      <c r="W58" s="20"/>
      <c r="X58" s="20"/>
      <c r="Y58" s="20"/>
      <c r="Z58" s="20"/>
      <c r="AA58" s="20"/>
      <c r="AB58" s="20">
        <f>21502304</f>
        <v>21502304</v>
      </c>
      <c r="AC58" s="21">
        <f t="shared" si="24"/>
        <v>4.3845093363438926E-2</v>
      </c>
      <c r="AD58" s="20">
        <f t="shared" si="34"/>
        <v>11027142</v>
      </c>
      <c r="AE58" s="20"/>
      <c r="AF58" s="20"/>
      <c r="AG58" s="20"/>
      <c r="AH58" s="20"/>
      <c r="AI58" s="20"/>
      <c r="AJ58" s="20"/>
      <c r="AK58" s="20">
        <f>+'[1]ENERO 2019'!$P$531</f>
        <v>11027142</v>
      </c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1">
        <f t="shared" si="12"/>
        <v>0.95615490663656111</v>
      </c>
      <c r="BA58" s="20">
        <f t="shared" si="40"/>
        <v>240475162</v>
      </c>
      <c r="BB58" s="20">
        <f t="shared" si="44"/>
        <v>0</v>
      </c>
      <c r="BC58" s="20">
        <f t="shared" si="44"/>
        <v>0</v>
      </c>
      <c r="BD58" s="20">
        <f t="shared" si="44"/>
        <v>0</v>
      </c>
      <c r="BE58" s="20">
        <f t="shared" si="44"/>
        <v>0</v>
      </c>
      <c r="BF58" s="20">
        <f t="shared" si="44"/>
        <v>0</v>
      </c>
      <c r="BG58" s="20">
        <f t="shared" si="44"/>
        <v>0</v>
      </c>
      <c r="BH58" s="20">
        <f t="shared" si="44"/>
        <v>138972858</v>
      </c>
      <c r="BI58" s="20">
        <f t="shared" si="44"/>
        <v>0</v>
      </c>
      <c r="BJ58" s="20">
        <f t="shared" si="44"/>
        <v>0</v>
      </c>
      <c r="BK58" s="20">
        <f t="shared" si="44"/>
        <v>30000000</v>
      </c>
      <c r="BL58" s="20">
        <f t="shared" si="44"/>
        <v>0</v>
      </c>
      <c r="BM58" s="20">
        <f t="shared" si="44"/>
        <v>20000000</v>
      </c>
      <c r="BN58" s="20">
        <f t="shared" si="44"/>
        <v>30000000</v>
      </c>
      <c r="BO58" s="20">
        <f t="shared" si="44"/>
        <v>0</v>
      </c>
      <c r="BP58" s="20">
        <f t="shared" si="44"/>
        <v>0</v>
      </c>
      <c r="BQ58" s="20">
        <f t="shared" si="44"/>
        <v>0</v>
      </c>
      <c r="BR58" s="20">
        <f t="shared" si="36"/>
        <v>0</v>
      </c>
      <c r="BS58" s="20">
        <f t="shared" si="36"/>
        <v>0</v>
      </c>
      <c r="BT58" s="20">
        <f t="shared" si="36"/>
        <v>0</v>
      </c>
      <c r="BU58" s="20">
        <f t="shared" si="36"/>
        <v>0</v>
      </c>
      <c r="BV58" s="20">
        <f t="shared" si="36"/>
        <v>21502304</v>
      </c>
      <c r="BW58" s="21">
        <f t="shared" si="22"/>
        <v>4.3845085411225497E-2</v>
      </c>
      <c r="BX58" s="20">
        <f t="shared" si="37"/>
        <v>11027140</v>
      </c>
      <c r="BY58" s="20"/>
      <c r="BZ58" s="20"/>
      <c r="CA58" s="20"/>
      <c r="CB58" s="20"/>
      <c r="CC58" s="20"/>
      <c r="CD58" s="20"/>
      <c r="CE58" s="20">
        <f>+'[1]ENERO 2019'!$H$529</f>
        <v>11027140</v>
      </c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1">
        <f t="shared" si="6"/>
        <v>0.95615491458877455</v>
      </c>
      <c r="CU58" s="20">
        <f t="shared" si="41"/>
        <v>240475164</v>
      </c>
      <c r="CV58" s="20">
        <f t="shared" si="48"/>
        <v>0</v>
      </c>
      <c r="CW58" s="20">
        <f t="shared" si="48"/>
        <v>0</v>
      </c>
      <c r="CX58" s="20">
        <f t="shared" si="48"/>
        <v>0</v>
      </c>
      <c r="CY58" s="20">
        <f t="shared" si="48"/>
        <v>0</v>
      </c>
      <c r="CZ58" s="20">
        <f t="shared" si="48"/>
        <v>0</v>
      </c>
      <c r="DA58" s="20">
        <f t="shared" si="48"/>
        <v>0</v>
      </c>
      <c r="DB58" s="20">
        <f t="shared" si="48"/>
        <v>138972860</v>
      </c>
      <c r="DC58" s="20">
        <f t="shared" si="48"/>
        <v>0</v>
      </c>
      <c r="DD58" s="20">
        <f t="shared" si="48"/>
        <v>0</v>
      </c>
      <c r="DE58" s="20">
        <f t="shared" si="48"/>
        <v>30000000</v>
      </c>
      <c r="DF58" s="20">
        <f t="shared" si="48"/>
        <v>0</v>
      </c>
      <c r="DG58" s="20">
        <f t="shared" si="48"/>
        <v>20000000</v>
      </c>
      <c r="DH58" s="20">
        <f t="shared" si="48"/>
        <v>30000000</v>
      </c>
      <c r="DI58" s="20">
        <f t="shared" si="48"/>
        <v>0</v>
      </c>
      <c r="DJ58" s="20">
        <f t="shared" si="48"/>
        <v>0</v>
      </c>
      <c r="DK58" s="20">
        <f t="shared" si="48"/>
        <v>0</v>
      </c>
      <c r="DL58" s="20">
        <f t="shared" si="39"/>
        <v>0</v>
      </c>
      <c r="DM58" s="20">
        <f t="shared" si="39"/>
        <v>0</v>
      </c>
      <c r="DN58" s="20">
        <f t="shared" si="39"/>
        <v>0</v>
      </c>
      <c r="DO58" s="20">
        <f t="shared" si="39"/>
        <v>0</v>
      </c>
      <c r="DP58" s="20">
        <f t="shared" si="39"/>
        <v>21502304</v>
      </c>
    </row>
    <row r="59" spans="1:120" ht="36.75" customHeight="1" x14ac:dyDescent="0.3">
      <c r="A59" s="197"/>
      <c r="B59" s="205"/>
      <c r="C59" s="16" t="s">
        <v>182</v>
      </c>
      <c r="D59" s="27" t="s">
        <v>183</v>
      </c>
      <c r="E59" s="18">
        <v>410</v>
      </c>
      <c r="F59" s="19" t="s">
        <v>184</v>
      </c>
      <c r="G59" s="20">
        <f t="shared" si="10"/>
        <v>115000000</v>
      </c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>
        <f>15000000</f>
        <v>15000000</v>
      </c>
      <c r="AC59" s="21">
        <f t="shared" si="24"/>
        <v>1.5395791304347825E-2</v>
      </c>
      <c r="AD59" s="20">
        <f t="shared" si="34"/>
        <v>1770516</v>
      </c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>
        <f>+'[1]ENERO 2019'!$AA$539</f>
        <v>1770516</v>
      </c>
      <c r="AW59" s="20"/>
      <c r="AX59" s="20"/>
      <c r="AY59" s="20"/>
      <c r="AZ59" s="21">
        <f t="shared" si="12"/>
        <v>0.98460420869565213</v>
      </c>
      <c r="BA59" s="20">
        <f t="shared" si="40"/>
        <v>113229484</v>
      </c>
      <c r="BB59" s="20">
        <f t="shared" si="44"/>
        <v>0</v>
      </c>
      <c r="BC59" s="20">
        <f t="shared" si="44"/>
        <v>0</v>
      </c>
      <c r="BD59" s="20">
        <f t="shared" si="44"/>
        <v>0</v>
      </c>
      <c r="BE59" s="20">
        <f t="shared" si="44"/>
        <v>0</v>
      </c>
      <c r="BF59" s="20">
        <f t="shared" si="44"/>
        <v>0</v>
      </c>
      <c r="BG59" s="20">
        <f t="shared" si="44"/>
        <v>0</v>
      </c>
      <c r="BH59" s="20">
        <f t="shared" si="44"/>
        <v>0</v>
      </c>
      <c r="BI59" s="20">
        <f t="shared" si="44"/>
        <v>0</v>
      </c>
      <c r="BJ59" s="20">
        <f t="shared" si="44"/>
        <v>0</v>
      </c>
      <c r="BK59" s="20">
        <f t="shared" si="44"/>
        <v>0</v>
      </c>
      <c r="BL59" s="20">
        <f t="shared" si="44"/>
        <v>0</v>
      </c>
      <c r="BM59" s="20">
        <f t="shared" si="44"/>
        <v>0</v>
      </c>
      <c r="BN59" s="20">
        <f t="shared" si="44"/>
        <v>0</v>
      </c>
      <c r="BO59" s="20">
        <f t="shared" si="44"/>
        <v>0</v>
      </c>
      <c r="BP59" s="20">
        <f t="shared" si="44"/>
        <v>0</v>
      </c>
      <c r="BQ59" s="20">
        <f t="shared" si="44"/>
        <v>0</v>
      </c>
      <c r="BR59" s="20">
        <f t="shared" si="36"/>
        <v>0</v>
      </c>
      <c r="BS59" s="20">
        <f t="shared" si="36"/>
        <v>98229484</v>
      </c>
      <c r="BT59" s="20">
        <f t="shared" si="36"/>
        <v>0</v>
      </c>
      <c r="BU59" s="20">
        <f t="shared" si="36"/>
        <v>0</v>
      </c>
      <c r="BV59" s="20">
        <f t="shared" si="36"/>
        <v>15000000</v>
      </c>
      <c r="BW59" s="21">
        <f t="shared" si="22"/>
        <v>0</v>
      </c>
      <c r="BX59" s="20">
        <f t="shared" si="37"/>
        <v>0</v>
      </c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1">
        <f t="shared" si="6"/>
        <v>1</v>
      </c>
      <c r="CU59" s="20">
        <f t="shared" si="41"/>
        <v>115000000</v>
      </c>
      <c r="CV59" s="20">
        <f t="shared" si="48"/>
        <v>0</v>
      </c>
      <c r="CW59" s="20">
        <f t="shared" si="48"/>
        <v>0</v>
      </c>
      <c r="CX59" s="20">
        <f t="shared" si="48"/>
        <v>0</v>
      </c>
      <c r="CY59" s="20">
        <f t="shared" si="48"/>
        <v>0</v>
      </c>
      <c r="CZ59" s="20">
        <f t="shared" si="48"/>
        <v>0</v>
      </c>
      <c r="DA59" s="20">
        <f t="shared" si="48"/>
        <v>0</v>
      </c>
      <c r="DB59" s="20">
        <f t="shared" si="48"/>
        <v>0</v>
      </c>
      <c r="DC59" s="20">
        <f t="shared" si="48"/>
        <v>0</v>
      </c>
      <c r="DD59" s="20">
        <f t="shared" si="48"/>
        <v>0</v>
      </c>
      <c r="DE59" s="20">
        <f t="shared" si="48"/>
        <v>0</v>
      </c>
      <c r="DF59" s="20">
        <f t="shared" si="48"/>
        <v>0</v>
      </c>
      <c r="DG59" s="20">
        <f t="shared" si="48"/>
        <v>0</v>
      </c>
      <c r="DH59" s="20">
        <f t="shared" si="48"/>
        <v>0</v>
      </c>
      <c r="DI59" s="20">
        <f t="shared" si="48"/>
        <v>0</v>
      </c>
      <c r="DJ59" s="20">
        <f t="shared" si="48"/>
        <v>0</v>
      </c>
      <c r="DK59" s="20">
        <f t="shared" si="48"/>
        <v>0</v>
      </c>
      <c r="DL59" s="20">
        <f t="shared" si="39"/>
        <v>0</v>
      </c>
      <c r="DM59" s="20">
        <f t="shared" si="39"/>
        <v>100000000</v>
      </c>
      <c r="DN59" s="20">
        <f t="shared" si="39"/>
        <v>0</v>
      </c>
      <c r="DO59" s="20">
        <f t="shared" si="39"/>
        <v>0</v>
      </c>
      <c r="DP59" s="20">
        <f t="shared" si="39"/>
        <v>15000000</v>
      </c>
    </row>
    <row r="60" spans="1:120" ht="28.8" x14ac:dyDescent="0.3">
      <c r="A60" s="197"/>
      <c r="B60" s="199"/>
      <c r="C60" s="16" t="s">
        <v>185</v>
      </c>
      <c r="D60" s="27" t="s">
        <v>186</v>
      </c>
      <c r="E60" s="18">
        <v>410</v>
      </c>
      <c r="F60" s="19" t="s">
        <v>133</v>
      </c>
      <c r="G60" s="20">
        <f t="shared" si="10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1">
        <f t="shared" si="24"/>
        <v>0.37262293749999997</v>
      </c>
      <c r="AD60" s="20">
        <f t="shared" si="34"/>
        <v>29809835</v>
      </c>
      <c r="AE60" s="20"/>
      <c r="AF60" s="20"/>
      <c r="AG60" s="20"/>
      <c r="AH60" s="20"/>
      <c r="AI60" s="20"/>
      <c r="AJ60" s="20"/>
      <c r="AK60" s="20">
        <f>+'[1]ENERO 2019'!$P$547</f>
        <v>29809835</v>
      </c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1">
        <f t="shared" si="12"/>
        <v>0.62737706250000003</v>
      </c>
      <c r="BA60" s="20">
        <f t="shared" si="40"/>
        <v>50190165</v>
      </c>
      <c r="BB60" s="20">
        <f t="shared" si="44"/>
        <v>0</v>
      </c>
      <c r="BC60" s="20">
        <f t="shared" si="44"/>
        <v>0</v>
      </c>
      <c r="BD60" s="20">
        <f t="shared" si="44"/>
        <v>0</v>
      </c>
      <c r="BE60" s="20">
        <f t="shared" si="44"/>
        <v>0</v>
      </c>
      <c r="BF60" s="20">
        <f t="shared" si="44"/>
        <v>0</v>
      </c>
      <c r="BG60" s="20">
        <f t="shared" si="44"/>
        <v>0</v>
      </c>
      <c r="BH60" s="20">
        <f t="shared" si="44"/>
        <v>50190165</v>
      </c>
      <c r="BI60" s="20">
        <f t="shared" si="44"/>
        <v>0</v>
      </c>
      <c r="BJ60" s="20">
        <f t="shared" si="44"/>
        <v>0</v>
      </c>
      <c r="BK60" s="20">
        <f t="shared" si="44"/>
        <v>0</v>
      </c>
      <c r="BL60" s="20">
        <f t="shared" si="44"/>
        <v>0</v>
      </c>
      <c r="BM60" s="20">
        <f t="shared" si="44"/>
        <v>0</v>
      </c>
      <c r="BN60" s="20">
        <f t="shared" si="44"/>
        <v>0</v>
      </c>
      <c r="BO60" s="20">
        <f t="shared" si="44"/>
        <v>0</v>
      </c>
      <c r="BP60" s="20">
        <f t="shared" si="44"/>
        <v>0</v>
      </c>
      <c r="BQ60" s="20">
        <f t="shared" si="44"/>
        <v>0</v>
      </c>
      <c r="BR60" s="20">
        <f t="shared" si="36"/>
        <v>0</v>
      </c>
      <c r="BS60" s="20">
        <f t="shared" si="36"/>
        <v>0</v>
      </c>
      <c r="BT60" s="20">
        <f t="shared" si="36"/>
        <v>0</v>
      </c>
      <c r="BU60" s="20">
        <f t="shared" si="36"/>
        <v>0</v>
      </c>
      <c r="BV60" s="20">
        <f t="shared" si="36"/>
        <v>0</v>
      </c>
      <c r="BW60" s="21">
        <f t="shared" si="22"/>
        <v>0</v>
      </c>
      <c r="BX60" s="20">
        <f t="shared" si="37"/>
        <v>0</v>
      </c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1">
        <f t="shared" si="6"/>
        <v>1</v>
      </c>
      <c r="CU60" s="20">
        <f t="shared" si="41"/>
        <v>80000000</v>
      </c>
      <c r="CV60" s="20">
        <f t="shared" si="48"/>
        <v>0</v>
      </c>
      <c r="CW60" s="20">
        <f t="shared" si="48"/>
        <v>0</v>
      </c>
      <c r="CX60" s="20">
        <f t="shared" si="48"/>
        <v>0</v>
      </c>
      <c r="CY60" s="20">
        <f t="shared" si="48"/>
        <v>0</v>
      </c>
      <c r="CZ60" s="20">
        <f t="shared" si="48"/>
        <v>0</v>
      </c>
      <c r="DA60" s="20">
        <f t="shared" si="48"/>
        <v>0</v>
      </c>
      <c r="DB60" s="20">
        <f t="shared" si="48"/>
        <v>80000000</v>
      </c>
      <c r="DC60" s="20">
        <f t="shared" si="48"/>
        <v>0</v>
      </c>
      <c r="DD60" s="20">
        <f t="shared" si="48"/>
        <v>0</v>
      </c>
      <c r="DE60" s="20">
        <f t="shared" si="48"/>
        <v>0</v>
      </c>
      <c r="DF60" s="20">
        <f t="shared" si="48"/>
        <v>0</v>
      </c>
      <c r="DG60" s="20">
        <f t="shared" si="48"/>
        <v>0</v>
      </c>
      <c r="DH60" s="20">
        <f t="shared" si="48"/>
        <v>0</v>
      </c>
      <c r="DI60" s="20">
        <f t="shared" si="48"/>
        <v>0</v>
      </c>
      <c r="DJ60" s="20">
        <f t="shared" si="48"/>
        <v>0</v>
      </c>
      <c r="DK60" s="20">
        <f t="shared" si="48"/>
        <v>0</v>
      </c>
      <c r="DL60" s="20">
        <f t="shared" si="39"/>
        <v>0</v>
      </c>
      <c r="DM60" s="20">
        <f t="shared" si="39"/>
        <v>0</v>
      </c>
      <c r="DN60" s="20">
        <f t="shared" si="39"/>
        <v>0</v>
      </c>
      <c r="DO60" s="20">
        <f t="shared" si="39"/>
        <v>0</v>
      </c>
      <c r="DP60" s="20">
        <f t="shared" si="39"/>
        <v>0</v>
      </c>
    </row>
    <row r="61" spans="1:120" ht="32.25" customHeight="1" x14ac:dyDescent="0.3">
      <c r="A61" s="197"/>
      <c r="B61" s="204" t="s">
        <v>187</v>
      </c>
      <c r="C61" s="16" t="s">
        <v>188</v>
      </c>
      <c r="D61" s="27" t="s">
        <v>189</v>
      </c>
      <c r="E61" s="18">
        <v>410</v>
      </c>
      <c r="F61" s="19" t="s">
        <v>133</v>
      </c>
      <c r="G61" s="20">
        <f t="shared" si="10"/>
        <v>595561898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v>480000000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>
        <f>10000000</f>
        <v>10000000</v>
      </c>
      <c r="AC61" s="21">
        <f t="shared" si="24"/>
        <v>0</v>
      </c>
      <c r="AD61" s="20">
        <f t="shared" si="34"/>
        <v>0</v>
      </c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1">
        <f t="shared" si="12"/>
        <v>1</v>
      </c>
      <c r="BA61" s="20">
        <f t="shared" si="40"/>
        <v>595561898</v>
      </c>
      <c r="BB61" s="20">
        <f t="shared" si="44"/>
        <v>0</v>
      </c>
      <c r="BC61" s="20">
        <f t="shared" si="44"/>
        <v>0</v>
      </c>
      <c r="BD61" s="20">
        <f t="shared" si="44"/>
        <v>0</v>
      </c>
      <c r="BE61" s="20">
        <f t="shared" si="44"/>
        <v>0</v>
      </c>
      <c r="BF61" s="20">
        <f t="shared" si="44"/>
        <v>0</v>
      </c>
      <c r="BG61" s="20">
        <f t="shared" si="44"/>
        <v>0</v>
      </c>
      <c r="BH61" s="20">
        <f t="shared" si="44"/>
        <v>0</v>
      </c>
      <c r="BI61" s="20">
        <f t="shared" si="44"/>
        <v>0</v>
      </c>
      <c r="BJ61" s="20">
        <f t="shared" si="44"/>
        <v>0</v>
      </c>
      <c r="BK61" s="20">
        <f t="shared" si="44"/>
        <v>0</v>
      </c>
      <c r="BL61" s="20">
        <f t="shared" si="44"/>
        <v>480000000</v>
      </c>
      <c r="BM61" s="20">
        <f t="shared" si="44"/>
        <v>0</v>
      </c>
      <c r="BN61" s="20">
        <f t="shared" si="44"/>
        <v>0</v>
      </c>
      <c r="BO61" s="20">
        <f t="shared" si="44"/>
        <v>0</v>
      </c>
      <c r="BP61" s="20">
        <f t="shared" si="44"/>
        <v>0</v>
      </c>
      <c r="BQ61" s="20">
        <f t="shared" si="44"/>
        <v>0</v>
      </c>
      <c r="BR61" s="20">
        <f t="shared" si="36"/>
        <v>0</v>
      </c>
      <c r="BS61" s="20">
        <f t="shared" si="36"/>
        <v>105561898</v>
      </c>
      <c r="BT61" s="20">
        <f t="shared" si="36"/>
        <v>0</v>
      </c>
      <c r="BU61" s="20">
        <f t="shared" si="36"/>
        <v>0</v>
      </c>
      <c r="BV61" s="20">
        <f t="shared" si="36"/>
        <v>10000000</v>
      </c>
      <c r="BW61" s="21">
        <f t="shared" si="22"/>
        <v>0</v>
      </c>
      <c r="BX61" s="20">
        <f t="shared" si="37"/>
        <v>0</v>
      </c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1">
        <f t="shared" si="6"/>
        <v>1</v>
      </c>
      <c r="CU61" s="20">
        <f t="shared" si="41"/>
        <v>595561898</v>
      </c>
      <c r="CV61" s="20">
        <f t="shared" si="48"/>
        <v>0</v>
      </c>
      <c r="CW61" s="20">
        <f t="shared" si="48"/>
        <v>0</v>
      </c>
      <c r="CX61" s="20">
        <f t="shared" si="48"/>
        <v>0</v>
      </c>
      <c r="CY61" s="20">
        <f t="shared" si="48"/>
        <v>0</v>
      </c>
      <c r="CZ61" s="20">
        <f t="shared" si="48"/>
        <v>0</v>
      </c>
      <c r="DA61" s="20">
        <f t="shared" si="48"/>
        <v>0</v>
      </c>
      <c r="DB61" s="20">
        <f t="shared" si="48"/>
        <v>0</v>
      </c>
      <c r="DC61" s="20">
        <f t="shared" si="48"/>
        <v>0</v>
      </c>
      <c r="DD61" s="20">
        <f t="shared" si="48"/>
        <v>0</v>
      </c>
      <c r="DE61" s="20">
        <f t="shared" si="48"/>
        <v>0</v>
      </c>
      <c r="DF61" s="20">
        <f t="shared" si="48"/>
        <v>480000000</v>
      </c>
      <c r="DG61" s="20">
        <f t="shared" si="48"/>
        <v>0</v>
      </c>
      <c r="DH61" s="20">
        <f t="shared" si="48"/>
        <v>0</v>
      </c>
      <c r="DI61" s="20">
        <f t="shared" si="48"/>
        <v>0</v>
      </c>
      <c r="DJ61" s="20">
        <f t="shared" si="48"/>
        <v>0</v>
      </c>
      <c r="DK61" s="20">
        <f t="shared" si="48"/>
        <v>0</v>
      </c>
      <c r="DL61" s="20">
        <f t="shared" si="39"/>
        <v>0</v>
      </c>
      <c r="DM61" s="20">
        <f t="shared" si="39"/>
        <v>105561898</v>
      </c>
      <c r="DN61" s="20">
        <f t="shared" si="39"/>
        <v>0</v>
      </c>
      <c r="DO61" s="20">
        <f t="shared" si="39"/>
        <v>0</v>
      </c>
      <c r="DP61" s="20">
        <f t="shared" si="39"/>
        <v>10000000</v>
      </c>
    </row>
    <row r="62" spans="1:120" ht="22.5" customHeight="1" x14ac:dyDescent="0.3">
      <c r="A62" s="197"/>
      <c r="B62" s="205"/>
      <c r="C62" s="16" t="s">
        <v>190</v>
      </c>
      <c r="D62" s="27" t="s">
        <v>191</v>
      </c>
      <c r="E62" s="18">
        <v>410</v>
      </c>
      <c r="F62" s="19" t="s">
        <v>133</v>
      </c>
      <c r="G62" s="20">
        <f t="shared" si="10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1">
        <f t="shared" si="24"/>
        <v>0</v>
      </c>
      <c r="AD62" s="20">
        <f t="shared" si="34"/>
        <v>0</v>
      </c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1">
        <f>1-AC62</f>
        <v>1</v>
      </c>
      <c r="BA62" s="20">
        <f>SUM(BB62:BV62)</f>
        <v>10000000</v>
      </c>
      <c r="BB62" s="20">
        <f t="shared" si="44"/>
        <v>0</v>
      </c>
      <c r="BC62" s="20">
        <f t="shared" si="44"/>
        <v>0</v>
      </c>
      <c r="BD62" s="20">
        <f t="shared" si="44"/>
        <v>0</v>
      </c>
      <c r="BE62" s="20">
        <f t="shared" si="44"/>
        <v>0</v>
      </c>
      <c r="BF62" s="20">
        <f t="shared" si="44"/>
        <v>0</v>
      </c>
      <c r="BG62" s="20">
        <f t="shared" si="44"/>
        <v>0</v>
      </c>
      <c r="BH62" s="20">
        <f t="shared" si="44"/>
        <v>10000000</v>
      </c>
      <c r="BI62" s="20">
        <f t="shared" si="44"/>
        <v>0</v>
      </c>
      <c r="BJ62" s="20">
        <f t="shared" si="44"/>
        <v>0</v>
      </c>
      <c r="BK62" s="20">
        <f t="shared" si="44"/>
        <v>0</v>
      </c>
      <c r="BL62" s="20">
        <f t="shared" si="44"/>
        <v>0</v>
      </c>
      <c r="BM62" s="20">
        <f t="shared" si="44"/>
        <v>0</v>
      </c>
      <c r="BN62" s="20">
        <f t="shared" si="44"/>
        <v>0</v>
      </c>
      <c r="BO62" s="20">
        <f t="shared" si="44"/>
        <v>0</v>
      </c>
      <c r="BP62" s="20">
        <f t="shared" si="44"/>
        <v>0</v>
      </c>
      <c r="BQ62" s="20">
        <f t="shared" si="44"/>
        <v>0</v>
      </c>
      <c r="BR62" s="20">
        <f t="shared" si="36"/>
        <v>0</v>
      </c>
      <c r="BS62" s="20">
        <f t="shared" si="36"/>
        <v>0</v>
      </c>
      <c r="BT62" s="20">
        <f t="shared" si="36"/>
        <v>0</v>
      </c>
      <c r="BU62" s="20">
        <f t="shared" si="36"/>
        <v>0</v>
      </c>
      <c r="BV62" s="20">
        <f t="shared" si="36"/>
        <v>0</v>
      </c>
      <c r="BW62" s="21">
        <f>+BX62/G62</f>
        <v>0</v>
      </c>
      <c r="BX62" s="20">
        <f>SUM(BY62:CS62)</f>
        <v>0</v>
      </c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1">
        <f>1-BW62</f>
        <v>1</v>
      </c>
      <c r="CU62" s="20">
        <f>SUM(CV62:DP62)</f>
        <v>10000000</v>
      </c>
      <c r="CV62" s="20">
        <f t="shared" si="48"/>
        <v>0</v>
      </c>
      <c r="CW62" s="20">
        <f t="shared" si="48"/>
        <v>0</v>
      </c>
      <c r="CX62" s="20">
        <f t="shared" si="48"/>
        <v>0</v>
      </c>
      <c r="CY62" s="20">
        <f t="shared" si="48"/>
        <v>0</v>
      </c>
      <c r="CZ62" s="20">
        <f t="shared" si="48"/>
        <v>0</v>
      </c>
      <c r="DA62" s="20">
        <f t="shared" si="48"/>
        <v>0</v>
      </c>
      <c r="DB62" s="20">
        <f t="shared" si="48"/>
        <v>10000000</v>
      </c>
      <c r="DC62" s="20">
        <f t="shared" si="48"/>
        <v>0</v>
      </c>
      <c r="DD62" s="20">
        <f t="shared" si="48"/>
        <v>0</v>
      </c>
      <c r="DE62" s="20">
        <f t="shared" si="48"/>
        <v>0</v>
      </c>
      <c r="DF62" s="20">
        <f t="shared" si="48"/>
        <v>0</v>
      </c>
      <c r="DG62" s="20">
        <f t="shared" si="48"/>
        <v>0</v>
      </c>
      <c r="DH62" s="20">
        <f t="shared" si="48"/>
        <v>0</v>
      </c>
      <c r="DI62" s="20">
        <f t="shared" si="48"/>
        <v>0</v>
      </c>
      <c r="DJ62" s="20">
        <f t="shared" si="48"/>
        <v>0</v>
      </c>
      <c r="DK62" s="20">
        <f t="shared" si="48"/>
        <v>0</v>
      </c>
      <c r="DL62" s="20">
        <f t="shared" si="39"/>
        <v>0</v>
      </c>
      <c r="DM62" s="20">
        <f t="shared" si="39"/>
        <v>0</v>
      </c>
      <c r="DN62" s="20">
        <f t="shared" si="39"/>
        <v>0</v>
      </c>
      <c r="DO62" s="20">
        <f t="shared" si="39"/>
        <v>0</v>
      </c>
      <c r="DP62" s="20">
        <f t="shared" si="39"/>
        <v>0</v>
      </c>
    </row>
    <row r="63" spans="1:120" ht="23.25" customHeight="1" x14ac:dyDescent="0.3">
      <c r="A63" s="197"/>
      <c r="B63" s="205"/>
      <c r="C63" s="16" t="s">
        <v>192</v>
      </c>
      <c r="D63" s="27" t="s">
        <v>193</v>
      </c>
      <c r="E63" s="18">
        <v>410</v>
      </c>
      <c r="F63" s="19" t="s">
        <v>133</v>
      </c>
      <c r="G63" s="20">
        <f t="shared" si="10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1">
        <f t="shared" si="24"/>
        <v>0</v>
      </c>
      <c r="AD63" s="20">
        <f t="shared" si="34"/>
        <v>0</v>
      </c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1">
        <f t="shared" ref="AZ63:AZ69" si="51">1-AC63</f>
        <v>1</v>
      </c>
      <c r="BA63" s="20">
        <f t="shared" ref="BA63:BA69" si="52">SUM(BB63:BV63)</f>
        <v>10000000</v>
      </c>
      <c r="BB63" s="20">
        <f t="shared" si="44"/>
        <v>0</v>
      </c>
      <c r="BC63" s="20">
        <f t="shared" si="44"/>
        <v>0</v>
      </c>
      <c r="BD63" s="20">
        <f t="shared" si="44"/>
        <v>0</v>
      </c>
      <c r="BE63" s="20">
        <f t="shared" si="44"/>
        <v>0</v>
      </c>
      <c r="BF63" s="20">
        <f t="shared" si="44"/>
        <v>0</v>
      </c>
      <c r="BG63" s="20">
        <f t="shared" si="44"/>
        <v>0</v>
      </c>
      <c r="BH63" s="20">
        <f t="shared" si="44"/>
        <v>0</v>
      </c>
      <c r="BI63" s="20">
        <f t="shared" si="44"/>
        <v>0</v>
      </c>
      <c r="BJ63" s="20">
        <f t="shared" si="44"/>
        <v>0</v>
      </c>
      <c r="BK63" s="20">
        <f t="shared" si="44"/>
        <v>0</v>
      </c>
      <c r="BL63" s="20">
        <f t="shared" si="44"/>
        <v>0</v>
      </c>
      <c r="BM63" s="20">
        <f t="shared" si="44"/>
        <v>0</v>
      </c>
      <c r="BN63" s="20">
        <f t="shared" si="44"/>
        <v>0</v>
      </c>
      <c r="BO63" s="20">
        <f t="shared" si="44"/>
        <v>0</v>
      </c>
      <c r="BP63" s="20">
        <f t="shared" si="44"/>
        <v>0</v>
      </c>
      <c r="BQ63" s="20">
        <f t="shared" si="44"/>
        <v>0</v>
      </c>
      <c r="BR63" s="20">
        <f t="shared" si="36"/>
        <v>0</v>
      </c>
      <c r="BS63" s="20">
        <f t="shared" si="36"/>
        <v>10000000</v>
      </c>
      <c r="BT63" s="20">
        <f t="shared" si="36"/>
        <v>0</v>
      </c>
      <c r="BU63" s="20">
        <f t="shared" si="36"/>
        <v>0</v>
      </c>
      <c r="BV63" s="20">
        <f t="shared" si="36"/>
        <v>0</v>
      </c>
      <c r="BW63" s="21">
        <f t="shared" ref="BW63:BW69" si="53">+BX63/G63</f>
        <v>0</v>
      </c>
      <c r="BX63" s="20">
        <f t="shared" ref="BX63:BX69" si="54">SUM(BY63:CS63)</f>
        <v>0</v>
      </c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1">
        <f t="shared" ref="CT63:CT69" si="55">1-BW63</f>
        <v>1</v>
      </c>
      <c r="CU63" s="20">
        <f t="shared" ref="CU63:CU69" si="56">SUM(CV63:DP63)</f>
        <v>10000000</v>
      </c>
      <c r="CV63" s="20">
        <f t="shared" si="48"/>
        <v>0</v>
      </c>
      <c r="CW63" s="20">
        <f t="shared" si="48"/>
        <v>0</v>
      </c>
      <c r="CX63" s="20">
        <f t="shared" si="48"/>
        <v>0</v>
      </c>
      <c r="CY63" s="20">
        <f t="shared" si="48"/>
        <v>0</v>
      </c>
      <c r="CZ63" s="20">
        <f t="shared" si="48"/>
        <v>0</v>
      </c>
      <c r="DA63" s="20">
        <f t="shared" si="48"/>
        <v>0</v>
      </c>
      <c r="DB63" s="20">
        <f t="shared" si="48"/>
        <v>0</v>
      </c>
      <c r="DC63" s="20">
        <f t="shared" si="48"/>
        <v>0</v>
      </c>
      <c r="DD63" s="20">
        <f t="shared" si="48"/>
        <v>0</v>
      </c>
      <c r="DE63" s="20">
        <f t="shared" si="48"/>
        <v>0</v>
      </c>
      <c r="DF63" s="20">
        <f t="shared" si="48"/>
        <v>0</v>
      </c>
      <c r="DG63" s="20">
        <f t="shared" si="48"/>
        <v>0</v>
      </c>
      <c r="DH63" s="20">
        <f t="shared" si="48"/>
        <v>0</v>
      </c>
      <c r="DI63" s="20">
        <f t="shared" si="48"/>
        <v>0</v>
      </c>
      <c r="DJ63" s="20">
        <f t="shared" si="48"/>
        <v>0</v>
      </c>
      <c r="DK63" s="20">
        <f t="shared" si="48"/>
        <v>0</v>
      </c>
      <c r="DL63" s="20">
        <f t="shared" si="39"/>
        <v>0</v>
      </c>
      <c r="DM63" s="20">
        <f t="shared" si="39"/>
        <v>10000000</v>
      </c>
      <c r="DN63" s="20">
        <f t="shared" si="39"/>
        <v>0</v>
      </c>
      <c r="DO63" s="20">
        <f t="shared" si="39"/>
        <v>0</v>
      </c>
      <c r="DP63" s="20">
        <f t="shared" si="39"/>
        <v>0</v>
      </c>
    </row>
    <row r="64" spans="1:120" ht="34.5" customHeight="1" x14ac:dyDescent="0.3">
      <c r="A64" s="197"/>
      <c r="B64" s="205"/>
      <c r="C64" s="16" t="s">
        <v>194</v>
      </c>
      <c r="D64" s="27" t="s">
        <v>195</v>
      </c>
      <c r="E64" s="18">
        <v>410</v>
      </c>
      <c r="F64" s="19" t="s">
        <v>133</v>
      </c>
      <c r="G64" s="20">
        <f t="shared" si="10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1">
        <f t="shared" si="24"/>
        <v>0.11027141999999999</v>
      </c>
      <c r="AD64" s="20">
        <f t="shared" si="34"/>
        <v>11027142</v>
      </c>
      <c r="AE64" s="20"/>
      <c r="AF64" s="20"/>
      <c r="AG64" s="20"/>
      <c r="AH64" s="20"/>
      <c r="AI64" s="20"/>
      <c r="AJ64" s="20"/>
      <c r="AK64" s="20">
        <f>+'[1]ENERO 2019'!$P$580</f>
        <v>11027142</v>
      </c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1">
        <f t="shared" si="51"/>
        <v>0.88972857999999999</v>
      </c>
      <c r="BA64" s="20">
        <f t="shared" si="52"/>
        <v>88972858</v>
      </c>
      <c r="BB64" s="20">
        <f t="shared" si="44"/>
        <v>0</v>
      </c>
      <c r="BC64" s="20">
        <f t="shared" si="44"/>
        <v>0</v>
      </c>
      <c r="BD64" s="20">
        <f t="shared" si="44"/>
        <v>0</v>
      </c>
      <c r="BE64" s="20">
        <f t="shared" si="44"/>
        <v>0</v>
      </c>
      <c r="BF64" s="20">
        <f t="shared" si="44"/>
        <v>0</v>
      </c>
      <c r="BG64" s="20">
        <f t="shared" si="44"/>
        <v>0</v>
      </c>
      <c r="BH64" s="20">
        <f t="shared" si="44"/>
        <v>88972858</v>
      </c>
      <c r="BI64" s="20">
        <f t="shared" si="44"/>
        <v>0</v>
      </c>
      <c r="BJ64" s="20">
        <f t="shared" si="44"/>
        <v>0</v>
      </c>
      <c r="BK64" s="20">
        <f t="shared" si="44"/>
        <v>0</v>
      </c>
      <c r="BL64" s="20">
        <f t="shared" si="44"/>
        <v>0</v>
      </c>
      <c r="BM64" s="20">
        <f t="shared" si="44"/>
        <v>0</v>
      </c>
      <c r="BN64" s="20">
        <f t="shared" si="44"/>
        <v>0</v>
      </c>
      <c r="BO64" s="20">
        <f t="shared" si="44"/>
        <v>0</v>
      </c>
      <c r="BP64" s="20">
        <f t="shared" si="44"/>
        <v>0</v>
      </c>
      <c r="BQ64" s="20">
        <f t="shared" si="44"/>
        <v>0</v>
      </c>
      <c r="BR64" s="20">
        <f t="shared" si="36"/>
        <v>0</v>
      </c>
      <c r="BS64" s="20">
        <f t="shared" si="36"/>
        <v>0</v>
      </c>
      <c r="BT64" s="20">
        <f t="shared" si="36"/>
        <v>0</v>
      </c>
      <c r="BU64" s="20">
        <f t="shared" si="36"/>
        <v>0</v>
      </c>
      <c r="BV64" s="20">
        <f t="shared" si="36"/>
        <v>0</v>
      </c>
      <c r="BW64" s="21">
        <f t="shared" si="53"/>
        <v>0.11027141</v>
      </c>
      <c r="BX64" s="20">
        <f t="shared" si="54"/>
        <v>11027141</v>
      </c>
      <c r="BY64" s="20"/>
      <c r="BZ64" s="20"/>
      <c r="CA64" s="20"/>
      <c r="CB64" s="20"/>
      <c r="CC64" s="20"/>
      <c r="CD64" s="20"/>
      <c r="CE64" s="20">
        <f>+'[1]ENERO 2019'!$H$578</f>
        <v>11027141</v>
      </c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1">
        <f t="shared" si="55"/>
        <v>0.88972859000000004</v>
      </c>
      <c r="CU64" s="20">
        <f t="shared" si="56"/>
        <v>88972859</v>
      </c>
      <c r="CV64" s="20">
        <f t="shared" si="48"/>
        <v>0</v>
      </c>
      <c r="CW64" s="20">
        <f t="shared" si="48"/>
        <v>0</v>
      </c>
      <c r="CX64" s="20">
        <f t="shared" si="48"/>
        <v>0</v>
      </c>
      <c r="CY64" s="20">
        <f t="shared" si="48"/>
        <v>0</v>
      </c>
      <c r="CZ64" s="20">
        <f t="shared" si="48"/>
        <v>0</v>
      </c>
      <c r="DA64" s="20">
        <f t="shared" si="48"/>
        <v>0</v>
      </c>
      <c r="DB64" s="20">
        <f t="shared" si="48"/>
        <v>88972859</v>
      </c>
      <c r="DC64" s="20">
        <f t="shared" si="48"/>
        <v>0</v>
      </c>
      <c r="DD64" s="20">
        <f t="shared" si="48"/>
        <v>0</v>
      </c>
      <c r="DE64" s="20">
        <f t="shared" si="48"/>
        <v>0</v>
      </c>
      <c r="DF64" s="20">
        <f t="shared" si="48"/>
        <v>0</v>
      </c>
      <c r="DG64" s="20">
        <f t="shared" si="48"/>
        <v>0</v>
      </c>
      <c r="DH64" s="20">
        <f t="shared" si="48"/>
        <v>0</v>
      </c>
      <c r="DI64" s="20">
        <f t="shared" si="48"/>
        <v>0</v>
      </c>
      <c r="DJ64" s="20">
        <f t="shared" si="48"/>
        <v>0</v>
      </c>
      <c r="DK64" s="20">
        <f t="shared" si="48"/>
        <v>0</v>
      </c>
      <c r="DL64" s="20">
        <f t="shared" si="39"/>
        <v>0</v>
      </c>
      <c r="DM64" s="20">
        <f t="shared" si="39"/>
        <v>0</v>
      </c>
      <c r="DN64" s="20">
        <f t="shared" si="39"/>
        <v>0</v>
      </c>
      <c r="DO64" s="20">
        <f t="shared" si="39"/>
        <v>0</v>
      </c>
      <c r="DP64" s="20">
        <f t="shared" si="39"/>
        <v>0</v>
      </c>
    </row>
    <row r="65" spans="1:120" ht="45.75" customHeight="1" x14ac:dyDescent="0.3">
      <c r="A65" s="197"/>
      <c r="B65" s="205"/>
      <c r="C65" s="16" t="s">
        <v>196</v>
      </c>
      <c r="D65" s="27" t="s">
        <v>197</v>
      </c>
      <c r="E65" s="18">
        <v>410</v>
      </c>
      <c r="F65" s="19" t="s">
        <v>133</v>
      </c>
      <c r="G65" s="20">
        <f t="shared" si="10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1" t="e">
        <f t="shared" si="24"/>
        <v>#DIV/0!</v>
      </c>
      <c r="AD65" s="20">
        <f t="shared" si="34"/>
        <v>0</v>
      </c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1" t="e">
        <f t="shared" si="51"/>
        <v>#DIV/0!</v>
      </c>
      <c r="BA65" s="20">
        <f t="shared" si="52"/>
        <v>0</v>
      </c>
      <c r="BB65" s="20">
        <f t="shared" ref="BB65:BQ77" si="57">H65-AE65</f>
        <v>0</v>
      </c>
      <c r="BC65" s="20">
        <f t="shared" si="57"/>
        <v>0</v>
      </c>
      <c r="BD65" s="20">
        <f t="shared" si="57"/>
        <v>0</v>
      </c>
      <c r="BE65" s="20">
        <f t="shared" si="57"/>
        <v>0</v>
      </c>
      <c r="BF65" s="20">
        <f t="shared" si="57"/>
        <v>0</v>
      </c>
      <c r="BG65" s="20">
        <f t="shared" si="57"/>
        <v>0</v>
      </c>
      <c r="BH65" s="20">
        <f t="shared" si="57"/>
        <v>0</v>
      </c>
      <c r="BI65" s="20">
        <f t="shared" si="57"/>
        <v>0</v>
      </c>
      <c r="BJ65" s="20">
        <f t="shared" si="57"/>
        <v>0</v>
      </c>
      <c r="BK65" s="20">
        <f t="shared" si="57"/>
        <v>0</v>
      </c>
      <c r="BL65" s="20">
        <f t="shared" si="57"/>
        <v>0</v>
      </c>
      <c r="BM65" s="20">
        <f t="shared" si="57"/>
        <v>0</v>
      </c>
      <c r="BN65" s="20">
        <f t="shared" si="57"/>
        <v>0</v>
      </c>
      <c r="BO65" s="20">
        <f t="shared" si="57"/>
        <v>0</v>
      </c>
      <c r="BP65" s="20">
        <f t="shared" si="57"/>
        <v>0</v>
      </c>
      <c r="BQ65" s="20">
        <f t="shared" si="57"/>
        <v>0</v>
      </c>
      <c r="BR65" s="20">
        <f t="shared" si="36"/>
        <v>0</v>
      </c>
      <c r="BS65" s="20">
        <f t="shared" si="36"/>
        <v>0</v>
      </c>
      <c r="BT65" s="20">
        <f t="shared" si="36"/>
        <v>0</v>
      </c>
      <c r="BU65" s="20">
        <f t="shared" si="36"/>
        <v>0</v>
      </c>
      <c r="BV65" s="20">
        <f t="shared" si="36"/>
        <v>0</v>
      </c>
      <c r="BW65" s="21" t="e">
        <f t="shared" si="53"/>
        <v>#DIV/0!</v>
      </c>
      <c r="BX65" s="20">
        <f t="shared" si="54"/>
        <v>0</v>
      </c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1" t="e">
        <f t="shared" si="55"/>
        <v>#DIV/0!</v>
      </c>
      <c r="CU65" s="20">
        <f t="shared" si="56"/>
        <v>0</v>
      </c>
      <c r="CV65" s="20">
        <f t="shared" ref="CV65:DK77" si="58">H65-BY65</f>
        <v>0</v>
      </c>
      <c r="CW65" s="20">
        <f t="shared" si="58"/>
        <v>0</v>
      </c>
      <c r="CX65" s="20">
        <f t="shared" si="58"/>
        <v>0</v>
      </c>
      <c r="CY65" s="20">
        <f t="shared" si="58"/>
        <v>0</v>
      </c>
      <c r="CZ65" s="20">
        <f t="shared" si="58"/>
        <v>0</v>
      </c>
      <c r="DA65" s="20">
        <f t="shared" si="58"/>
        <v>0</v>
      </c>
      <c r="DB65" s="20">
        <f t="shared" si="58"/>
        <v>0</v>
      </c>
      <c r="DC65" s="20">
        <f t="shared" si="58"/>
        <v>0</v>
      </c>
      <c r="DD65" s="20">
        <f t="shared" si="58"/>
        <v>0</v>
      </c>
      <c r="DE65" s="20">
        <f t="shared" si="58"/>
        <v>0</v>
      </c>
      <c r="DF65" s="20">
        <f t="shared" si="58"/>
        <v>0</v>
      </c>
      <c r="DG65" s="20">
        <f t="shared" si="58"/>
        <v>0</v>
      </c>
      <c r="DH65" s="20">
        <f t="shared" si="58"/>
        <v>0</v>
      </c>
      <c r="DI65" s="20">
        <f t="shared" si="58"/>
        <v>0</v>
      </c>
      <c r="DJ65" s="20">
        <f t="shared" si="58"/>
        <v>0</v>
      </c>
      <c r="DK65" s="20">
        <f t="shared" si="58"/>
        <v>0</v>
      </c>
      <c r="DL65" s="20">
        <f t="shared" si="39"/>
        <v>0</v>
      </c>
      <c r="DM65" s="20">
        <f t="shared" si="39"/>
        <v>0</v>
      </c>
      <c r="DN65" s="20">
        <f t="shared" si="39"/>
        <v>0</v>
      </c>
      <c r="DO65" s="20">
        <f t="shared" si="39"/>
        <v>0</v>
      </c>
      <c r="DP65" s="20">
        <f t="shared" si="39"/>
        <v>0</v>
      </c>
    </row>
    <row r="66" spans="1:120" ht="25.5" customHeight="1" x14ac:dyDescent="0.3">
      <c r="A66" s="197"/>
      <c r="B66" s="205"/>
      <c r="C66" s="16" t="s">
        <v>198</v>
      </c>
      <c r="D66" s="27" t="s">
        <v>199</v>
      </c>
      <c r="E66" s="18">
        <v>410</v>
      </c>
      <c r="F66" s="19" t="s">
        <v>133</v>
      </c>
      <c r="G66" s="20">
        <f t="shared" si="10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1" t="e">
        <f t="shared" si="24"/>
        <v>#DIV/0!</v>
      </c>
      <c r="AD66" s="20">
        <f t="shared" si="34"/>
        <v>0</v>
      </c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1" t="e">
        <f t="shared" si="51"/>
        <v>#DIV/0!</v>
      </c>
      <c r="BA66" s="20">
        <f t="shared" si="52"/>
        <v>0</v>
      </c>
      <c r="BB66" s="20">
        <f t="shared" si="57"/>
        <v>0</v>
      </c>
      <c r="BC66" s="20">
        <f t="shared" si="57"/>
        <v>0</v>
      </c>
      <c r="BD66" s="20">
        <f t="shared" si="57"/>
        <v>0</v>
      </c>
      <c r="BE66" s="20">
        <f t="shared" si="57"/>
        <v>0</v>
      </c>
      <c r="BF66" s="20">
        <f t="shared" si="57"/>
        <v>0</v>
      </c>
      <c r="BG66" s="20">
        <f t="shared" si="57"/>
        <v>0</v>
      </c>
      <c r="BH66" s="20">
        <f t="shared" si="57"/>
        <v>0</v>
      </c>
      <c r="BI66" s="20">
        <f t="shared" si="57"/>
        <v>0</v>
      </c>
      <c r="BJ66" s="20">
        <f t="shared" si="57"/>
        <v>0</v>
      </c>
      <c r="BK66" s="20">
        <f t="shared" si="57"/>
        <v>0</v>
      </c>
      <c r="BL66" s="20">
        <f t="shared" si="57"/>
        <v>0</v>
      </c>
      <c r="BM66" s="20">
        <f t="shared" si="57"/>
        <v>0</v>
      </c>
      <c r="BN66" s="20">
        <f t="shared" si="57"/>
        <v>0</v>
      </c>
      <c r="BO66" s="20">
        <f t="shared" si="57"/>
        <v>0</v>
      </c>
      <c r="BP66" s="20">
        <f t="shared" si="57"/>
        <v>0</v>
      </c>
      <c r="BQ66" s="20">
        <f t="shared" si="57"/>
        <v>0</v>
      </c>
      <c r="BR66" s="20">
        <f t="shared" si="36"/>
        <v>0</v>
      </c>
      <c r="BS66" s="20">
        <f t="shared" si="36"/>
        <v>0</v>
      </c>
      <c r="BT66" s="20">
        <f t="shared" si="36"/>
        <v>0</v>
      </c>
      <c r="BU66" s="20">
        <f t="shared" si="36"/>
        <v>0</v>
      </c>
      <c r="BV66" s="20">
        <f t="shared" si="36"/>
        <v>0</v>
      </c>
      <c r="BW66" s="21" t="e">
        <f t="shared" si="53"/>
        <v>#DIV/0!</v>
      </c>
      <c r="BX66" s="20">
        <f t="shared" si="54"/>
        <v>0</v>
      </c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1" t="e">
        <f t="shared" si="55"/>
        <v>#DIV/0!</v>
      </c>
      <c r="CU66" s="20">
        <f t="shared" si="56"/>
        <v>0</v>
      </c>
      <c r="CV66" s="20">
        <f t="shared" si="58"/>
        <v>0</v>
      </c>
      <c r="CW66" s="20">
        <f t="shared" si="58"/>
        <v>0</v>
      </c>
      <c r="CX66" s="20">
        <f t="shared" si="58"/>
        <v>0</v>
      </c>
      <c r="CY66" s="20">
        <f t="shared" si="58"/>
        <v>0</v>
      </c>
      <c r="CZ66" s="20">
        <f t="shared" si="58"/>
        <v>0</v>
      </c>
      <c r="DA66" s="20">
        <f t="shared" si="58"/>
        <v>0</v>
      </c>
      <c r="DB66" s="20">
        <f t="shared" si="58"/>
        <v>0</v>
      </c>
      <c r="DC66" s="20">
        <f t="shared" si="58"/>
        <v>0</v>
      </c>
      <c r="DD66" s="20">
        <f t="shared" si="58"/>
        <v>0</v>
      </c>
      <c r="DE66" s="20">
        <f t="shared" si="58"/>
        <v>0</v>
      </c>
      <c r="DF66" s="20">
        <f t="shared" si="58"/>
        <v>0</v>
      </c>
      <c r="DG66" s="20">
        <f t="shared" si="58"/>
        <v>0</v>
      </c>
      <c r="DH66" s="20">
        <f t="shared" si="58"/>
        <v>0</v>
      </c>
      <c r="DI66" s="20">
        <f t="shared" si="58"/>
        <v>0</v>
      </c>
      <c r="DJ66" s="20">
        <f t="shared" si="58"/>
        <v>0</v>
      </c>
      <c r="DK66" s="20">
        <f t="shared" si="58"/>
        <v>0</v>
      </c>
      <c r="DL66" s="20">
        <f t="shared" si="39"/>
        <v>0</v>
      </c>
      <c r="DM66" s="20">
        <f t="shared" si="39"/>
        <v>0</v>
      </c>
      <c r="DN66" s="20">
        <f t="shared" si="39"/>
        <v>0</v>
      </c>
      <c r="DO66" s="20">
        <f t="shared" si="39"/>
        <v>0</v>
      </c>
      <c r="DP66" s="20">
        <f t="shared" si="39"/>
        <v>0</v>
      </c>
    </row>
    <row r="67" spans="1:120" ht="34.5" customHeight="1" x14ac:dyDescent="0.3">
      <c r="A67" s="197"/>
      <c r="B67" s="205"/>
      <c r="C67" s="16" t="s">
        <v>200</v>
      </c>
      <c r="D67" s="27" t="s">
        <v>201</v>
      </c>
      <c r="E67" s="18">
        <v>410</v>
      </c>
      <c r="F67" s="19" t="s">
        <v>133</v>
      </c>
      <c r="G67" s="20">
        <f t="shared" si="10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1">
        <f t="shared" si="24"/>
        <v>0</v>
      </c>
      <c r="AD67" s="20">
        <f t="shared" si="34"/>
        <v>0</v>
      </c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1">
        <f t="shared" si="51"/>
        <v>1</v>
      </c>
      <c r="BA67" s="20">
        <f t="shared" si="52"/>
        <v>2120000</v>
      </c>
      <c r="BB67" s="20">
        <f t="shared" si="57"/>
        <v>0</v>
      </c>
      <c r="BC67" s="20">
        <f t="shared" si="57"/>
        <v>0</v>
      </c>
      <c r="BD67" s="20">
        <f t="shared" si="57"/>
        <v>0</v>
      </c>
      <c r="BE67" s="20">
        <f t="shared" si="57"/>
        <v>0</v>
      </c>
      <c r="BF67" s="20">
        <f t="shared" si="57"/>
        <v>0</v>
      </c>
      <c r="BG67" s="20">
        <f t="shared" si="57"/>
        <v>0</v>
      </c>
      <c r="BH67" s="20">
        <f t="shared" si="57"/>
        <v>0</v>
      </c>
      <c r="BI67" s="20">
        <f t="shared" si="57"/>
        <v>0</v>
      </c>
      <c r="BJ67" s="20">
        <f t="shared" si="57"/>
        <v>0</v>
      </c>
      <c r="BK67" s="20">
        <f t="shared" si="57"/>
        <v>0</v>
      </c>
      <c r="BL67" s="20">
        <f t="shared" si="57"/>
        <v>0</v>
      </c>
      <c r="BM67" s="20">
        <f t="shared" si="57"/>
        <v>0</v>
      </c>
      <c r="BN67" s="20">
        <f t="shared" si="57"/>
        <v>0</v>
      </c>
      <c r="BO67" s="20">
        <f t="shared" si="57"/>
        <v>0</v>
      </c>
      <c r="BP67" s="20">
        <f t="shared" si="57"/>
        <v>0</v>
      </c>
      <c r="BQ67" s="20">
        <f t="shared" si="57"/>
        <v>0</v>
      </c>
      <c r="BR67" s="20">
        <f t="shared" si="36"/>
        <v>0</v>
      </c>
      <c r="BS67" s="20">
        <f t="shared" si="36"/>
        <v>2120000</v>
      </c>
      <c r="BT67" s="20">
        <f t="shared" si="36"/>
        <v>0</v>
      </c>
      <c r="BU67" s="20">
        <f t="shared" si="36"/>
        <v>0</v>
      </c>
      <c r="BV67" s="20">
        <f t="shared" si="36"/>
        <v>0</v>
      </c>
      <c r="BW67" s="21">
        <f t="shared" si="53"/>
        <v>0</v>
      </c>
      <c r="BX67" s="20">
        <f t="shared" si="54"/>
        <v>0</v>
      </c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1">
        <f t="shared" si="55"/>
        <v>1</v>
      </c>
      <c r="CU67" s="20">
        <f t="shared" si="56"/>
        <v>2120000</v>
      </c>
      <c r="CV67" s="20">
        <f t="shared" si="58"/>
        <v>0</v>
      </c>
      <c r="CW67" s="20">
        <f t="shared" si="58"/>
        <v>0</v>
      </c>
      <c r="CX67" s="20">
        <f t="shared" si="58"/>
        <v>0</v>
      </c>
      <c r="CY67" s="20">
        <f t="shared" si="58"/>
        <v>0</v>
      </c>
      <c r="CZ67" s="20">
        <f t="shared" si="58"/>
        <v>0</v>
      </c>
      <c r="DA67" s="20">
        <f t="shared" si="58"/>
        <v>0</v>
      </c>
      <c r="DB67" s="20">
        <f t="shared" si="58"/>
        <v>0</v>
      </c>
      <c r="DC67" s="20">
        <f t="shared" si="58"/>
        <v>0</v>
      </c>
      <c r="DD67" s="20">
        <f t="shared" si="58"/>
        <v>0</v>
      </c>
      <c r="DE67" s="20">
        <f t="shared" si="58"/>
        <v>0</v>
      </c>
      <c r="DF67" s="20">
        <f t="shared" si="58"/>
        <v>0</v>
      </c>
      <c r="DG67" s="20">
        <f t="shared" si="58"/>
        <v>0</v>
      </c>
      <c r="DH67" s="20">
        <f t="shared" si="58"/>
        <v>0</v>
      </c>
      <c r="DI67" s="20">
        <f t="shared" si="58"/>
        <v>0</v>
      </c>
      <c r="DJ67" s="20">
        <f t="shared" si="58"/>
        <v>0</v>
      </c>
      <c r="DK67" s="20">
        <f t="shared" si="58"/>
        <v>0</v>
      </c>
      <c r="DL67" s="20">
        <f t="shared" si="39"/>
        <v>0</v>
      </c>
      <c r="DM67" s="20">
        <f t="shared" si="39"/>
        <v>2120000</v>
      </c>
      <c r="DN67" s="20">
        <f t="shared" si="39"/>
        <v>0</v>
      </c>
      <c r="DO67" s="20">
        <f t="shared" si="39"/>
        <v>0</v>
      </c>
      <c r="DP67" s="20">
        <f t="shared" si="39"/>
        <v>0</v>
      </c>
    </row>
    <row r="68" spans="1:120" ht="34.5" customHeight="1" x14ac:dyDescent="0.3">
      <c r="A68" s="197"/>
      <c r="B68" s="205"/>
      <c r="C68" s="16" t="s">
        <v>202</v>
      </c>
      <c r="D68" s="27" t="s">
        <v>203</v>
      </c>
      <c r="E68" s="18">
        <v>410</v>
      </c>
      <c r="F68" s="19" t="s">
        <v>133</v>
      </c>
      <c r="G68" s="20">
        <f t="shared" si="10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1">
        <f t="shared" si="24"/>
        <v>0</v>
      </c>
      <c r="AD68" s="20">
        <f t="shared" si="34"/>
        <v>0</v>
      </c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1">
        <f t="shared" si="51"/>
        <v>1</v>
      </c>
      <c r="BA68" s="20">
        <f t="shared" si="52"/>
        <v>4000000</v>
      </c>
      <c r="BB68" s="20">
        <f t="shared" si="57"/>
        <v>0</v>
      </c>
      <c r="BC68" s="20">
        <f t="shared" si="57"/>
        <v>0</v>
      </c>
      <c r="BD68" s="20">
        <f t="shared" si="57"/>
        <v>0</v>
      </c>
      <c r="BE68" s="20">
        <f t="shared" si="57"/>
        <v>0</v>
      </c>
      <c r="BF68" s="20">
        <f t="shared" si="57"/>
        <v>0</v>
      </c>
      <c r="BG68" s="20">
        <f t="shared" si="57"/>
        <v>0</v>
      </c>
      <c r="BH68" s="20">
        <f t="shared" si="57"/>
        <v>0</v>
      </c>
      <c r="BI68" s="20">
        <f t="shared" si="57"/>
        <v>0</v>
      </c>
      <c r="BJ68" s="20">
        <f t="shared" si="57"/>
        <v>0</v>
      </c>
      <c r="BK68" s="20">
        <f t="shared" si="57"/>
        <v>0</v>
      </c>
      <c r="BL68" s="20">
        <f t="shared" si="57"/>
        <v>0</v>
      </c>
      <c r="BM68" s="20">
        <f t="shared" si="57"/>
        <v>0</v>
      </c>
      <c r="BN68" s="20">
        <f t="shared" si="57"/>
        <v>0</v>
      </c>
      <c r="BO68" s="20">
        <f t="shared" si="57"/>
        <v>0</v>
      </c>
      <c r="BP68" s="20">
        <f t="shared" si="57"/>
        <v>0</v>
      </c>
      <c r="BQ68" s="20">
        <f t="shared" si="57"/>
        <v>0</v>
      </c>
      <c r="BR68" s="20">
        <f t="shared" si="36"/>
        <v>0</v>
      </c>
      <c r="BS68" s="20">
        <f t="shared" si="36"/>
        <v>4000000</v>
      </c>
      <c r="BT68" s="20">
        <f t="shared" si="36"/>
        <v>0</v>
      </c>
      <c r="BU68" s="20">
        <f t="shared" si="36"/>
        <v>0</v>
      </c>
      <c r="BV68" s="20">
        <f t="shared" si="36"/>
        <v>0</v>
      </c>
      <c r="BW68" s="21">
        <f t="shared" si="53"/>
        <v>0</v>
      </c>
      <c r="BX68" s="20">
        <f t="shared" si="54"/>
        <v>0</v>
      </c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1">
        <f t="shared" si="55"/>
        <v>1</v>
      </c>
      <c r="CU68" s="20">
        <f t="shared" si="56"/>
        <v>4000000</v>
      </c>
      <c r="CV68" s="20">
        <f t="shared" si="58"/>
        <v>0</v>
      </c>
      <c r="CW68" s="20">
        <f t="shared" si="58"/>
        <v>0</v>
      </c>
      <c r="CX68" s="20">
        <f t="shared" si="58"/>
        <v>0</v>
      </c>
      <c r="CY68" s="20">
        <f t="shared" si="58"/>
        <v>0</v>
      </c>
      <c r="CZ68" s="20">
        <f t="shared" si="58"/>
        <v>0</v>
      </c>
      <c r="DA68" s="20">
        <f t="shared" si="58"/>
        <v>0</v>
      </c>
      <c r="DB68" s="20">
        <f t="shared" si="58"/>
        <v>0</v>
      </c>
      <c r="DC68" s="20">
        <f t="shared" si="58"/>
        <v>0</v>
      </c>
      <c r="DD68" s="20">
        <f t="shared" si="58"/>
        <v>0</v>
      </c>
      <c r="DE68" s="20">
        <f t="shared" si="58"/>
        <v>0</v>
      </c>
      <c r="DF68" s="20">
        <f t="shared" si="58"/>
        <v>0</v>
      </c>
      <c r="DG68" s="20">
        <f t="shared" si="58"/>
        <v>0</v>
      </c>
      <c r="DH68" s="20">
        <f t="shared" si="58"/>
        <v>0</v>
      </c>
      <c r="DI68" s="20">
        <f t="shared" si="58"/>
        <v>0</v>
      </c>
      <c r="DJ68" s="20">
        <f t="shared" si="58"/>
        <v>0</v>
      </c>
      <c r="DK68" s="20">
        <f t="shared" si="58"/>
        <v>0</v>
      </c>
      <c r="DL68" s="20">
        <f t="shared" si="39"/>
        <v>0</v>
      </c>
      <c r="DM68" s="20">
        <f t="shared" si="39"/>
        <v>4000000</v>
      </c>
      <c r="DN68" s="20">
        <f t="shared" si="39"/>
        <v>0</v>
      </c>
      <c r="DO68" s="20">
        <f t="shared" si="39"/>
        <v>0</v>
      </c>
      <c r="DP68" s="20">
        <f t="shared" si="39"/>
        <v>0</v>
      </c>
    </row>
    <row r="69" spans="1:120" ht="21.75" customHeight="1" x14ac:dyDescent="0.3">
      <c r="A69" s="197"/>
      <c r="B69" s="199"/>
      <c r="C69" s="16" t="s">
        <v>204</v>
      </c>
      <c r="D69" s="27" t="s">
        <v>205</v>
      </c>
      <c r="E69" s="18">
        <v>410</v>
      </c>
      <c r="F69" s="19" t="s">
        <v>133</v>
      </c>
      <c r="G69" s="20">
        <f t="shared" ref="G69:G132" si="59">SUM(H69:AB69)</f>
        <v>80000000</v>
      </c>
      <c r="H69" s="20"/>
      <c r="I69" s="20"/>
      <c r="J69" s="20"/>
      <c r="K69" s="20"/>
      <c r="L69" s="20"/>
      <c r="M69" s="20"/>
      <c r="N69" s="20">
        <v>80000000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1">
        <f t="shared" si="24"/>
        <v>0.151</v>
      </c>
      <c r="AD69" s="20">
        <f t="shared" si="34"/>
        <v>12080000</v>
      </c>
      <c r="AE69" s="20"/>
      <c r="AF69" s="20"/>
      <c r="AG69" s="20"/>
      <c r="AH69" s="20"/>
      <c r="AI69" s="20"/>
      <c r="AJ69" s="20"/>
      <c r="AK69" s="20">
        <f>+'[1]ENERO 2019'!$P$610</f>
        <v>12080000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1">
        <f t="shared" si="51"/>
        <v>0.84899999999999998</v>
      </c>
      <c r="BA69" s="20">
        <f t="shared" si="52"/>
        <v>67920000</v>
      </c>
      <c r="BB69" s="20">
        <f t="shared" si="57"/>
        <v>0</v>
      </c>
      <c r="BC69" s="20">
        <f t="shared" si="57"/>
        <v>0</v>
      </c>
      <c r="BD69" s="20">
        <f t="shared" si="57"/>
        <v>0</v>
      </c>
      <c r="BE69" s="20">
        <f t="shared" si="57"/>
        <v>0</v>
      </c>
      <c r="BF69" s="20">
        <f t="shared" si="57"/>
        <v>0</v>
      </c>
      <c r="BG69" s="20">
        <f t="shared" si="57"/>
        <v>0</v>
      </c>
      <c r="BH69" s="20">
        <f t="shared" si="57"/>
        <v>67920000</v>
      </c>
      <c r="BI69" s="20">
        <f t="shared" si="57"/>
        <v>0</v>
      </c>
      <c r="BJ69" s="20">
        <f t="shared" si="57"/>
        <v>0</v>
      </c>
      <c r="BK69" s="20">
        <f t="shared" si="57"/>
        <v>0</v>
      </c>
      <c r="BL69" s="20">
        <f t="shared" si="57"/>
        <v>0</v>
      </c>
      <c r="BM69" s="20">
        <f t="shared" si="57"/>
        <v>0</v>
      </c>
      <c r="BN69" s="20">
        <f t="shared" si="57"/>
        <v>0</v>
      </c>
      <c r="BO69" s="20">
        <f t="shared" si="57"/>
        <v>0</v>
      </c>
      <c r="BP69" s="20">
        <f t="shared" si="57"/>
        <v>0</v>
      </c>
      <c r="BQ69" s="20">
        <f t="shared" si="57"/>
        <v>0</v>
      </c>
      <c r="BR69" s="20">
        <f t="shared" si="36"/>
        <v>0</v>
      </c>
      <c r="BS69" s="20">
        <f t="shared" si="36"/>
        <v>0</v>
      </c>
      <c r="BT69" s="20">
        <f t="shared" si="36"/>
        <v>0</v>
      </c>
      <c r="BU69" s="20">
        <f t="shared" si="36"/>
        <v>0</v>
      </c>
      <c r="BV69" s="20">
        <f t="shared" si="36"/>
        <v>0</v>
      </c>
      <c r="BW69" s="21">
        <f t="shared" si="53"/>
        <v>0.15099998749999999</v>
      </c>
      <c r="BX69" s="20">
        <f t="shared" si="54"/>
        <v>12079999</v>
      </c>
      <c r="BY69" s="20"/>
      <c r="BZ69" s="20"/>
      <c r="CA69" s="20"/>
      <c r="CB69" s="20"/>
      <c r="CC69" s="20"/>
      <c r="CD69" s="20"/>
      <c r="CE69" s="20">
        <f>+'[1]ENERO 2019'!$H$608</f>
        <v>12079999</v>
      </c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1">
        <f t="shared" si="55"/>
        <v>0.84900001250000001</v>
      </c>
      <c r="CU69" s="20">
        <f t="shared" si="56"/>
        <v>67920001</v>
      </c>
      <c r="CV69" s="20">
        <f t="shared" si="58"/>
        <v>0</v>
      </c>
      <c r="CW69" s="20">
        <f t="shared" si="58"/>
        <v>0</v>
      </c>
      <c r="CX69" s="20">
        <f t="shared" si="58"/>
        <v>0</v>
      </c>
      <c r="CY69" s="20">
        <f t="shared" si="58"/>
        <v>0</v>
      </c>
      <c r="CZ69" s="20">
        <f t="shared" si="58"/>
        <v>0</v>
      </c>
      <c r="DA69" s="20">
        <f t="shared" si="58"/>
        <v>0</v>
      </c>
      <c r="DB69" s="20">
        <f t="shared" si="58"/>
        <v>67920001</v>
      </c>
      <c r="DC69" s="20">
        <f t="shared" si="58"/>
        <v>0</v>
      </c>
      <c r="DD69" s="20">
        <f t="shared" si="58"/>
        <v>0</v>
      </c>
      <c r="DE69" s="20">
        <f t="shared" si="58"/>
        <v>0</v>
      </c>
      <c r="DF69" s="20">
        <f t="shared" si="58"/>
        <v>0</v>
      </c>
      <c r="DG69" s="20">
        <f t="shared" si="58"/>
        <v>0</v>
      </c>
      <c r="DH69" s="20">
        <f t="shared" si="58"/>
        <v>0</v>
      </c>
      <c r="DI69" s="20">
        <f t="shared" si="58"/>
        <v>0</v>
      </c>
      <c r="DJ69" s="20">
        <f t="shared" si="58"/>
        <v>0</v>
      </c>
      <c r="DK69" s="20">
        <f t="shared" si="58"/>
        <v>0</v>
      </c>
      <c r="DL69" s="20">
        <f t="shared" si="39"/>
        <v>0</v>
      </c>
      <c r="DM69" s="20">
        <f t="shared" si="39"/>
        <v>0</v>
      </c>
      <c r="DN69" s="20">
        <f t="shared" si="39"/>
        <v>0</v>
      </c>
      <c r="DO69" s="20">
        <f t="shared" si="39"/>
        <v>0</v>
      </c>
      <c r="DP69" s="20">
        <f t="shared" si="39"/>
        <v>0</v>
      </c>
    </row>
    <row r="70" spans="1:120" ht="51" customHeight="1" x14ac:dyDescent="0.3">
      <c r="A70" s="197"/>
      <c r="B70" s="47" t="s">
        <v>206</v>
      </c>
      <c r="C70" s="16" t="s">
        <v>207</v>
      </c>
      <c r="D70" s="17" t="s">
        <v>208</v>
      </c>
      <c r="E70" s="18">
        <v>410</v>
      </c>
      <c r="F70" s="19" t="s">
        <v>133</v>
      </c>
      <c r="G70" s="20">
        <f t="shared" si="59"/>
        <v>3200000000</v>
      </c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>
        <v>3000000000</v>
      </c>
      <c r="W70" s="20"/>
      <c r="X70" s="20"/>
      <c r="Y70" s="20">
        <v>200000000</v>
      </c>
      <c r="Z70" s="20"/>
      <c r="AA70" s="20"/>
      <c r="AB70" s="20"/>
      <c r="AC70" s="21">
        <f t="shared" si="24"/>
        <v>0.28973037093749998</v>
      </c>
      <c r="AD70" s="20">
        <f t="shared" si="34"/>
        <v>927137187</v>
      </c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>
        <f>+'[1]ENERO 2019'!$X$618</f>
        <v>881220521</v>
      </c>
      <c r="AT70" s="20"/>
      <c r="AU70" s="20"/>
      <c r="AV70" s="20">
        <f>+'[1]ENERO 2019'!$AA$618</f>
        <v>45916666</v>
      </c>
      <c r="AW70" s="20"/>
      <c r="AX70" s="20"/>
      <c r="AY70" s="20"/>
      <c r="AZ70" s="21">
        <f t="shared" si="12"/>
        <v>0.71026962906250002</v>
      </c>
      <c r="BA70" s="20">
        <f t="shared" si="40"/>
        <v>2272862813</v>
      </c>
      <c r="BB70" s="20">
        <f t="shared" si="57"/>
        <v>0</v>
      </c>
      <c r="BC70" s="20">
        <f t="shared" si="57"/>
        <v>0</v>
      </c>
      <c r="BD70" s="20">
        <f t="shared" si="57"/>
        <v>0</v>
      </c>
      <c r="BE70" s="20">
        <f t="shared" si="57"/>
        <v>0</v>
      </c>
      <c r="BF70" s="20">
        <f t="shared" si="57"/>
        <v>0</v>
      </c>
      <c r="BG70" s="20">
        <f t="shared" si="57"/>
        <v>0</v>
      </c>
      <c r="BH70" s="20">
        <f t="shared" si="57"/>
        <v>0</v>
      </c>
      <c r="BI70" s="20">
        <f t="shared" si="57"/>
        <v>0</v>
      </c>
      <c r="BJ70" s="20">
        <f t="shared" si="57"/>
        <v>0</v>
      </c>
      <c r="BK70" s="20">
        <f t="shared" si="57"/>
        <v>0</v>
      </c>
      <c r="BL70" s="20">
        <f t="shared" si="57"/>
        <v>0</v>
      </c>
      <c r="BM70" s="20">
        <f t="shared" si="57"/>
        <v>0</v>
      </c>
      <c r="BN70" s="20">
        <f t="shared" si="57"/>
        <v>0</v>
      </c>
      <c r="BO70" s="20">
        <f t="shared" si="57"/>
        <v>0</v>
      </c>
      <c r="BP70" s="20">
        <f t="shared" si="57"/>
        <v>2118779479</v>
      </c>
      <c r="BQ70" s="20">
        <f t="shared" si="57"/>
        <v>0</v>
      </c>
      <c r="BR70" s="20">
        <f t="shared" si="36"/>
        <v>0</v>
      </c>
      <c r="BS70" s="20">
        <f t="shared" si="36"/>
        <v>154083334</v>
      </c>
      <c r="BT70" s="20">
        <f t="shared" si="36"/>
        <v>0</v>
      </c>
      <c r="BU70" s="20">
        <f t="shared" si="36"/>
        <v>0</v>
      </c>
      <c r="BV70" s="20">
        <f t="shared" si="36"/>
        <v>0</v>
      </c>
      <c r="BW70" s="21">
        <f t="shared" si="22"/>
        <v>1.2692290625E-2</v>
      </c>
      <c r="BX70" s="20">
        <f t="shared" si="37"/>
        <v>40615330</v>
      </c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>
        <f>+'[1]ENERO 2019'!$H$619+'[1]ENERO 2019'!$H$626+'[1]ENERO 2019'!$H$632</f>
        <v>28032000</v>
      </c>
      <c r="CN70" s="20"/>
      <c r="CO70" s="20"/>
      <c r="CP70" s="20">
        <f>+'[1]ENERO 2019'!$H$630</f>
        <v>12583330</v>
      </c>
      <c r="CQ70" s="20"/>
      <c r="CR70" s="20"/>
      <c r="CS70" s="20"/>
      <c r="CT70" s="21">
        <f t="shared" si="6"/>
        <v>0.98730770937500001</v>
      </c>
      <c r="CU70" s="20">
        <f t="shared" si="41"/>
        <v>3159384670</v>
      </c>
      <c r="CV70" s="20">
        <f t="shared" si="58"/>
        <v>0</v>
      </c>
      <c r="CW70" s="20">
        <f t="shared" si="58"/>
        <v>0</v>
      </c>
      <c r="CX70" s="20">
        <f t="shared" si="58"/>
        <v>0</v>
      </c>
      <c r="CY70" s="20">
        <f t="shared" si="58"/>
        <v>0</v>
      </c>
      <c r="CZ70" s="20">
        <f t="shared" si="58"/>
        <v>0</v>
      </c>
      <c r="DA70" s="20">
        <f t="shared" si="58"/>
        <v>0</v>
      </c>
      <c r="DB70" s="20">
        <f t="shared" si="58"/>
        <v>0</v>
      </c>
      <c r="DC70" s="20">
        <f t="shared" si="58"/>
        <v>0</v>
      </c>
      <c r="DD70" s="20">
        <f t="shared" si="58"/>
        <v>0</v>
      </c>
      <c r="DE70" s="20">
        <f t="shared" si="58"/>
        <v>0</v>
      </c>
      <c r="DF70" s="20">
        <f t="shared" si="58"/>
        <v>0</v>
      </c>
      <c r="DG70" s="20">
        <f t="shared" si="58"/>
        <v>0</v>
      </c>
      <c r="DH70" s="20">
        <f t="shared" si="58"/>
        <v>0</v>
      </c>
      <c r="DI70" s="20">
        <f t="shared" si="58"/>
        <v>0</v>
      </c>
      <c r="DJ70" s="20">
        <f t="shared" si="58"/>
        <v>2971968000</v>
      </c>
      <c r="DK70" s="20">
        <f t="shared" si="58"/>
        <v>0</v>
      </c>
      <c r="DL70" s="20">
        <f t="shared" si="39"/>
        <v>0</v>
      </c>
      <c r="DM70" s="20">
        <f t="shared" si="39"/>
        <v>187416670</v>
      </c>
      <c r="DN70" s="20">
        <f t="shared" si="39"/>
        <v>0</v>
      </c>
      <c r="DO70" s="20">
        <f t="shared" si="39"/>
        <v>0</v>
      </c>
      <c r="DP70" s="20">
        <f t="shared" si="39"/>
        <v>0</v>
      </c>
    </row>
    <row r="71" spans="1:120" ht="60" customHeight="1" x14ac:dyDescent="0.3">
      <c r="A71" s="48"/>
      <c r="B71" s="220" t="s">
        <v>209</v>
      </c>
      <c r="C71" s="16" t="s">
        <v>210</v>
      </c>
      <c r="D71" s="27" t="s">
        <v>211</v>
      </c>
      <c r="E71" s="18">
        <v>410</v>
      </c>
      <c r="F71" s="19" t="s">
        <v>133</v>
      </c>
      <c r="G71" s="20">
        <f t="shared" si="59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1">
        <f t="shared" si="24"/>
        <v>0.73514279999999999</v>
      </c>
      <c r="AD71" s="20">
        <f t="shared" si="34"/>
        <v>11027142</v>
      </c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>
        <f>+'[1]ENERO 2019'!$AA$658</f>
        <v>11027142</v>
      </c>
      <c r="AW71" s="20"/>
      <c r="AX71" s="20"/>
      <c r="AY71" s="20"/>
      <c r="AZ71" s="21">
        <f t="shared" si="12"/>
        <v>0.26485720000000001</v>
      </c>
      <c r="BA71" s="20">
        <f t="shared" si="40"/>
        <v>3972858</v>
      </c>
      <c r="BB71" s="20">
        <f t="shared" si="57"/>
        <v>0</v>
      </c>
      <c r="BC71" s="20">
        <f t="shared" si="57"/>
        <v>0</v>
      </c>
      <c r="BD71" s="20">
        <f t="shared" si="57"/>
        <v>0</v>
      </c>
      <c r="BE71" s="20">
        <f t="shared" si="57"/>
        <v>0</v>
      </c>
      <c r="BF71" s="20">
        <f t="shared" si="57"/>
        <v>0</v>
      </c>
      <c r="BG71" s="20">
        <f t="shared" si="57"/>
        <v>0</v>
      </c>
      <c r="BH71" s="20">
        <f t="shared" si="57"/>
        <v>0</v>
      </c>
      <c r="BI71" s="20">
        <f t="shared" si="57"/>
        <v>0</v>
      </c>
      <c r="BJ71" s="20">
        <f t="shared" si="57"/>
        <v>0</v>
      </c>
      <c r="BK71" s="20">
        <f t="shared" si="57"/>
        <v>0</v>
      </c>
      <c r="BL71" s="20">
        <f t="shared" si="57"/>
        <v>0</v>
      </c>
      <c r="BM71" s="20">
        <f t="shared" si="57"/>
        <v>0</v>
      </c>
      <c r="BN71" s="20">
        <f t="shared" si="57"/>
        <v>0</v>
      </c>
      <c r="BO71" s="20">
        <f t="shared" si="57"/>
        <v>0</v>
      </c>
      <c r="BP71" s="20">
        <f t="shared" si="57"/>
        <v>0</v>
      </c>
      <c r="BQ71" s="20">
        <f t="shared" si="57"/>
        <v>0</v>
      </c>
      <c r="BR71" s="20">
        <f t="shared" si="36"/>
        <v>0</v>
      </c>
      <c r="BS71" s="20">
        <f t="shared" si="36"/>
        <v>3972858</v>
      </c>
      <c r="BT71" s="20">
        <f t="shared" si="36"/>
        <v>0</v>
      </c>
      <c r="BU71" s="20">
        <f t="shared" si="36"/>
        <v>0</v>
      </c>
      <c r="BV71" s="20">
        <f t="shared" si="36"/>
        <v>0</v>
      </c>
      <c r="BW71" s="21">
        <f t="shared" si="22"/>
        <v>0.73514266666666672</v>
      </c>
      <c r="BX71" s="20">
        <f t="shared" si="37"/>
        <v>11027140</v>
      </c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>
        <f>+'[1]ENERO 2019'!$H$656</f>
        <v>11027140</v>
      </c>
      <c r="CQ71" s="20"/>
      <c r="CR71" s="20"/>
      <c r="CS71" s="20"/>
      <c r="CT71" s="21">
        <f t="shared" si="6"/>
        <v>0.26485733333333328</v>
      </c>
      <c r="CU71" s="20">
        <f t="shared" si="41"/>
        <v>3972860</v>
      </c>
      <c r="CV71" s="20">
        <f t="shared" si="58"/>
        <v>0</v>
      </c>
      <c r="CW71" s="20">
        <f t="shared" si="58"/>
        <v>0</v>
      </c>
      <c r="CX71" s="20">
        <f t="shared" si="58"/>
        <v>0</v>
      </c>
      <c r="CY71" s="20">
        <f t="shared" si="58"/>
        <v>0</v>
      </c>
      <c r="CZ71" s="20">
        <f t="shared" si="58"/>
        <v>0</v>
      </c>
      <c r="DA71" s="20">
        <f t="shared" si="58"/>
        <v>0</v>
      </c>
      <c r="DB71" s="20">
        <f t="shared" si="58"/>
        <v>0</v>
      </c>
      <c r="DC71" s="20">
        <f t="shared" si="58"/>
        <v>0</v>
      </c>
      <c r="DD71" s="20">
        <f t="shared" si="58"/>
        <v>0</v>
      </c>
      <c r="DE71" s="20">
        <f t="shared" si="58"/>
        <v>0</v>
      </c>
      <c r="DF71" s="20">
        <f t="shared" si="58"/>
        <v>0</v>
      </c>
      <c r="DG71" s="20">
        <f t="shared" si="58"/>
        <v>0</v>
      </c>
      <c r="DH71" s="20">
        <f t="shared" si="58"/>
        <v>0</v>
      </c>
      <c r="DI71" s="20">
        <f t="shared" si="58"/>
        <v>0</v>
      </c>
      <c r="DJ71" s="20">
        <f t="shared" si="58"/>
        <v>0</v>
      </c>
      <c r="DK71" s="20">
        <f t="shared" si="58"/>
        <v>0</v>
      </c>
      <c r="DL71" s="20">
        <f t="shared" si="39"/>
        <v>0</v>
      </c>
      <c r="DM71" s="20">
        <f t="shared" si="39"/>
        <v>3972860</v>
      </c>
      <c r="DN71" s="20">
        <f t="shared" si="39"/>
        <v>0</v>
      </c>
      <c r="DO71" s="20">
        <f t="shared" si="39"/>
        <v>0</v>
      </c>
      <c r="DP71" s="20">
        <f t="shared" si="39"/>
        <v>0</v>
      </c>
    </row>
    <row r="72" spans="1:120" ht="63.75" customHeight="1" x14ac:dyDescent="0.3">
      <c r="A72" s="48"/>
      <c r="B72" s="220"/>
      <c r="C72" s="16" t="s">
        <v>212</v>
      </c>
      <c r="D72" s="27" t="s">
        <v>213</v>
      </c>
      <c r="E72" s="18">
        <v>410</v>
      </c>
      <c r="F72" s="19" t="s">
        <v>133</v>
      </c>
      <c r="G72" s="20">
        <f t="shared" si="59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1" t="e">
        <f t="shared" si="24"/>
        <v>#DIV/0!</v>
      </c>
      <c r="AD72" s="20">
        <f t="shared" si="34"/>
        <v>0</v>
      </c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1" t="e">
        <f t="shared" si="12"/>
        <v>#DIV/0!</v>
      </c>
      <c r="BA72" s="20">
        <f t="shared" si="40"/>
        <v>0</v>
      </c>
      <c r="BB72" s="20">
        <f t="shared" si="57"/>
        <v>0</v>
      </c>
      <c r="BC72" s="20">
        <f t="shared" si="57"/>
        <v>0</v>
      </c>
      <c r="BD72" s="20">
        <f t="shared" si="57"/>
        <v>0</v>
      </c>
      <c r="BE72" s="20">
        <f t="shared" si="57"/>
        <v>0</v>
      </c>
      <c r="BF72" s="20">
        <f t="shared" si="57"/>
        <v>0</v>
      </c>
      <c r="BG72" s="20">
        <f t="shared" si="57"/>
        <v>0</v>
      </c>
      <c r="BH72" s="20">
        <f t="shared" si="57"/>
        <v>0</v>
      </c>
      <c r="BI72" s="20">
        <f t="shared" si="57"/>
        <v>0</v>
      </c>
      <c r="BJ72" s="20">
        <f t="shared" si="57"/>
        <v>0</v>
      </c>
      <c r="BK72" s="20">
        <f t="shared" si="57"/>
        <v>0</v>
      </c>
      <c r="BL72" s="20">
        <f t="shared" si="57"/>
        <v>0</v>
      </c>
      <c r="BM72" s="20">
        <f t="shared" si="57"/>
        <v>0</v>
      </c>
      <c r="BN72" s="20">
        <f t="shared" si="57"/>
        <v>0</v>
      </c>
      <c r="BO72" s="20">
        <f t="shared" si="57"/>
        <v>0</v>
      </c>
      <c r="BP72" s="20">
        <f t="shared" si="57"/>
        <v>0</v>
      </c>
      <c r="BQ72" s="20">
        <f t="shared" si="57"/>
        <v>0</v>
      </c>
      <c r="BR72" s="20">
        <f t="shared" si="36"/>
        <v>0</v>
      </c>
      <c r="BS72" s="20">
        <f t="shared" si="36"/>
        <v>0</v>
      </c>
      <c r="BT72" s="20">
        <f t="shared" si="36"/>
        <v>0</v>
      </c>
      <c r="BU72" s="20">
        <f t="shared" si="36"/>
        <v>0</v>
      </c>
      <c r="BV72" s="20">
        <f t="shared" si="36"/>
        <v>0</v>
      </c>
      <c r="BW72" s="21" t="e">
        <f t="shared" si="22"/>
        <v>#DIV/0!</v>
      </c>
      <c r="BX72" s="20">
        <f t="shared" si="37"/>
        <v>0</v>
      </c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1" t="e">
        <f t="shared" si="6"/>
        <v>#DIV/0!</v>
      </c>
      <c r="CU72" s="20">
        <f t="shared" si="41"/>
        <v>0</v>
      </c>
      <c r="CV72" s="20">
        <f t="shared" si="58"/>
        <v>0</v>
      </c>
      <c r="CW72" s="20">
        <f t="shared" si="58"/>
        <v>0</v>
      </c>
      <c r="CX72" s="20">
        <f t="shared" si="58"/>
        <v>0</v>
      </c>
      <c r="CY72" s="20">
        <f t="shared" si="58"/>
        <v>0</v>
      </c>
      <c r="CZ72" s="20">
        <f t="shared" si="58"/>
        <v>0</v>
      </c>
      <c r="DA72" s="20">
        <f t="shared" si="58"/>
        <v>0</v>
      </c>
      <c r="DB72" s="20">
        <f t="shared" si="58"/>
        <v>0</v>
      </c>
      <c r="DC72" s="20">
        <f t="shared" si="58"/>
        <v>0</v>
      </c>
      <c r="DD72" s="20">
        <f t="shared" si="58"/>
        <v>0</v>
      </c>
      <c r="DE72" s="20">
        <f t="shared" si="58"/>
        <v>0</v>
      </c>
      <c r="DF72" s="20">
        <f t="shared" si="58"/>
        <v>0</v>
      </c>
      <c r="DG72" s="20">
        <f t="shared" si="58"/>
        <v>0</v>
      </c>
      <c r="DH72" s="20">
        <f t="shared" si="58"/>
        <v>0</v>
      </c>
      <c r="DI72" s="20">
        <f t="shared" si="58"/>
        <v>0</v>
      </c>
      <c r="DJ72" s="20">
        <f t="shared" si="58"/>
        <v>0</v>
      </c>
      <c r="DK72" s="20">
        <f t="shared" si="58"/>
        <v>0</v>
      </c>
      <c r="DL72" s="20">
        <f t="shared" si="39"/>
        <v>0</v>
      </c>
      <c r="DM72" s="20">
        <f t="shared" si="39"/>
        <v>0</v>
      </c>
      <c r="DN72" s="20">
        <f t="shared" si="39"/>
        <v>0</v>
      </c>
      <c r="DO72" s="20">
        <f t="shared" si="39"/>
        <v>0</v>
      </c>
      <c r="DP72" s="20">
        <f t="shared" si="39"/>
        <v>0</v>
      </c>
    </row>
    <row r="73" spans="1:120" ht="33" customHeight="1" x14ac:dyDescent="0.3">
      <c r="A73" s="197"/>
      <c r="B73" s="219" t="s">
        <v>214</v>
      </c>
      <c r="C73" s="16" t="s">
        <v>215</v>
      </c>
      <c r="D73" s="27" t="s">
        <v>216</v>
      </c>
      <c r="E73" s="18">
        <v>410</v>
      </c>
      <c r="F73" s="19" t="s">
        <v>217</v>
      </c>
      <c r="G73" s="20">
        <f t="shared" si="59"/>
        <v>75000000</v>
      </c>
      <c r="H73" s="20"/>
      <c r="I73" s="20"/>
      <c r="J73" s="20"/>
      <c r="K73" s="20"/>
      <c r="L73" s="20"/>
      <c r="M73" s="30"/>
      <c r="N73" s="20"/>
      <c r="O73" s="30"/>
      <c r="P73" s="30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>
        <f>25000000</f>
        <v>25000000</v>
      </c>
      <c r="AC73" s="21">
        <f>+AD73/G73</f>
        <v>8.3377773333333335E-2</v>
      </c>
      <c r="AD73" s="20">
        <f t="shared" si="34"/>
        <v>6253333</v>
      </c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>
        <f>+'[1]ENERO 2019'!$AA$680</f>
        <v>6253333</v>
      </c>
      <c r="AW73" s="20"/>
      <c r="AX73" s="20"/>
      <c r="AY73" s="20"/>
      <c r="AZ73" s="21">
        <f t="shared" si="12"/>
        <v>0.91662222666666671</v>
      </c>
      <c r="BA73" s="20">
        <f t="shared" si="40"/>
        <v>68746667</v>
      </c>
      <c r="BB73" s="20">
        <f t="shared" si="57"/>
        <v>0</v>
      </c>
      <c r="BC73" s="20">
        <f t="shared" si="57"/>
        <v>0</v>
      </c>
      <c r="BD73" s="20">
        <f t="shared" si="57"/>
        <v>0</v>
      </c>
      <c r="BE73" s="20">
        <f t="shared" si="57"/>
        <v>0</v>
      </c>
      <c r="BF73" s="20">
        <f t="shared" si="57"/>
        <v>0</v>
      </c>
      <c r="BG73" s="20">
        <f t="shared" si="57"/>
        <v>0</v>
      </c>
      <c r="BH73" s="20">
        <f t="shared" si="57"/>
        <v>0</v>
      </c>
      <c r="BI73" s="20">
        <f t="shared" si="57"/>
        <v>0</v>
      </c>
      <c r="BJ73" s="20">
        <f t="shared" si="57"/>
        <v>0</v>
      </c>
      <c r="BK73" s="20">
        <f t="shared" si="57"/>
        <v>0</v>
      </c>
      <c r="BL73" s="20">
        <f t="shared" si="57"/>
        <v>0</v>
      </c>
      <c r="BM73" s="20">
        <f t="shared" si="57"/>
        <v>0</v>
      </c>
      <c r="BN73" s="20">
        <f t="shared" si="57"/>
        <v>0</v>
      </c>
      <c r="BO73" s="20">
        <f t="shared" si="57"/>
        <v>0</v>
      </c>
      <c r="BP73" s="20">
        <f t="shared" si="57"/>
        <v>0</v>
      </c>
      <c r="BQ73" s="20">
        <f t="shared" si="57"/>
        <v>0</v>
      </c>
      <c r="BR73" s="20">
        <f t="shared" si="36"/>
        <v>0</v>
      </c>
      <c r="BS73" s="20">
        <f t="shared" si="36"/>
        <v>43746667</v>
      </c>
      <c r="BT73" s="20">
        <f t="shared" si="36"/>
        <v>0</v>
      </c>
      <c r="BU73" s="20">
        <f t="shared" si="36"/>
        <v>0</v>
      </c>
      <c r="BV73" s="20">
        <f t="shared" si="36"/>
        <v>25000000</v>
      </c>
      <c r="BW73" s="21">
        <f>+BX73/G73</f>
        <v>0</v>
      </c>
      <c r="BX73" s="20">
        <f t="shared" si="37"/>
        <v>0</v>
      </c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1">
        <f t="shared" si="6"/>
        <v>1</v>
      </c>
      <c r="CU73" s="20">
        <f t="shared" si="41"/>
        <v>75000000</v>
      </c>
      <c r="CV73" s="20">
        <f t="shared" si="58"/>
        <v>0</v>
      </c>
      <c r="CW73" s="20">
        <f t="shared" si="58"/>
        <v>0</v>
      </c>
      <c r="CX73" s="20">
        <f t="shared" si="58"/>
        <v>0</v>
      </c>
      <c r="CY73" s="20">
        <f t="shared" si="58"/>
        <v>0</v>
      </c>
      <c r="CZ73" s="20">
        <f t="shared" si="58"/>
        <v>0</v>
      </c>
      <c r="DA73" s="20">
        <f t="shared" si="58"/>
        <v>0</v>
      </c>
      <c r="DB73" s="20">
        <f t="shared" si="58"/>
        <v>0</v>
      </c>
      <c r="DC73" s="20">
        <f t="shared" si="58"/>
        <v>0</v>
      </c>
      <c r="DD73" s="20">
        <f t="shared" si="58"/>
        <v>0</v>
      </c>
      <c r="DE73" s="20">
        <f t="shared" si="58"/>
        <v>0</v>
      </c>
      <c r="DF73" s="20">
        <f t="shared" si="58"/>
        <v>0</v>
      </c>
      <c r="DG73" s="20">
        <f t="shared" si="58"/>
        <v>0</v>
      </c>
      <c r="DH73" s="20">
        <f t="shared" si="58"/>
        <v>0</v>
      </c>
      <c r="DI73" s="20">
        <f t="shared" si="58"/>
        <v>0</v>
      </c>
      <c r="DJ73" s="20">
        <f t="shared" si="58"/>
        <v>0</v>
      </c>
      <c r="DK73" s="20">
        <f t="shared" si="58"/>
        <v>0</v>
      </c>
      <c r="DL73" s="20">
        <f t="shared" si="39"/>
        <v>0</v>
      </c>
      <c r="DM73" s="20">
        <f t="shared" si="39"/>
        <v>50000000</v>
      </c>
      <c r="DN73" s="20">
        <f t="shared" si="39"/>
        <v>0</v>
      </c>
      <c r="DO73" s="20">
        <f t="shared" si="39"/>
        <v>0</v>
      </c>
      <c r="DP73" s="20">
        <f t="shared" si="39"/>
        <v>25000000</v>
      </c>
    </row>
    <row r="74" spans="1:120" ht="75" customHeight="1" x14ac:dyDescent="0.3">
      <c r="A74" s="197"/>
      <c r="B74" s="219"/>
      <c r="C74" s="16" t="s">
        <v>218</v>
      </c>
      <c r="D74" s="27" t="s">
        <v>219</v>
      </c>
      <c r="E74" s="18">
        <v>410</v>
      </c>
      <c r="F74" s="19" t="s">
        <v>133</v>
      </c>
      <c r="G74" s="20">
        <f t="shared" si="59"/>
        <v>10000000</v>
      </c>
      <c r="H74" s="20"/>
      <c r="I74" s="20"/>
      <c r="J74" s="20"/>
      <c r="K74" s="20"/>
      <c r="L74" s="20"/>
      <c r="M74" s="30"/>
      <c r="N74" s="20"/>
      <c r="O74" s="30"/>
      <c r="P74" s="30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1">
        <f>+AD74/G74</f>
        <v>0</v>
      </c>
      <c r="AD74" s="20">
        <f t="shared" si="34"/>
        <v>0</v>
      </c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1">
        <f t="shared" si="12"/>
        <v>1</v>
      </c>
      <c r="BA74" s="20">
        <f t="shared" si="40"/>
        <v>10000000</v>
      </c>
      <c r="BB74" s="20">
        <f t="shared" si="57"/>
        <v>0</v>
      </c>
      <c r="BC74" s="20">
        <f t="shared" si="57"/>
        <v>0</v>
      </c>
      <c r="BD74" s="20">
        <f t="shared" si="57"/>
        <v>0</v>
      </c>
      <c r="BE74" s="20">
        <f t="shared" si="57"/>
        <v>0</v>
      </c>
      <c r="BF74" s="20">
        <f t="shared" si="57"/>
        <v>0</v>
      </c>
      <c r="BG74" s="20">
        <f t="shared" si="57"/>
        <v>0</v>
      </c>
      <c r="BH74" s="20">
        <f t="shared" si="57"/>
        <v>0</v>
      </c>
      <c r="BI74" s="20">
        <f t="shared" si="57"/>
        <v>0</v>
      </c>
      <c r="BJ74" s="20">
        <f t="shared" si="57"/>
        <v>0</v>
      </c>
      <c r="BK74" s="20">
        <f t="shared" si="57"/>
        <v>0</v>
      </c>
      <c r="BL74" s="20">
        <f t="shared" si="57"/>
        <v>0</v>
      </c>
      <c r="BM74" s="20">
        <f t="shared" si="57"/>
        <v>0</v>
      </c>
      <c r="BN74" s="20">
        <f t="shared" si="57"/>
        <v>0</v>
      </c>
      <c r="BO74" s="20">
        <f t="shared" si="57"/>
        <v>0</v>
      </c>
      <c r="BP74" s="20">
        <f t="shared" si="57"/>
        <v>0</v>
      </c>
      <c r="BQ74" s="20">
        <f t="shared" si="57"/>
        <v>0</v>
      </c>
      <c r="BR74" s="20">
        <f t="shared" si="36"/>
        <v>0</v>
      </c>
      <c r="BS74" s="20">
        <f t="shared" si="36"/>
        <v>10000000</v>
      </c>
      <c r="BT74" s="20">
        <f t="shared" si="36"/>
        <v>0</v>
      </c>
      <c r="BU74" s="20">
        <f t="shared" si="36"/>
        <v>0</v>
      </c>
      <c r="BV74" s="20">
        <f t="shared" si="36"/>
        <v>0</v>
      </c>
      <c r="BW74" s="21">
        <f>+BX74/G74</f>
        <v>0</v>
      </c>
      <c r="BX74" s="20">
        <f t="shared" si="37"/>
        <v>0</v>
      </c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1">
        <f t="shared" si="6"/>
        <v>1</v>
      </c>
      <c r="CU74" s="20">
        <f t="shared" si="41"/>
        <v>10000000</v>
      </c>
      <c r="CV74" s="20">
        <f t="shared" si="58"/>
        <v>0</v>
      </c>
      <c r="CW74" s="20">
        <f t="shared" si="58"/>
        <v>0</v>
      </c>
      <c r="CX74" s="20">
        <f t="shared" si="58"/>
        <v>0</v>
      </c>
      <c r="CY74" s="20">
        <f t="shared" si="58"/>
        <v>0</v>
      </c>
      <c r="CZ74" s="20">
        <f t="shared" si="58"/>
        <v>0</v>
      </c>
      <c r="DA74" s="20">
        <f t="shared" si="58"/>
        <v>0</v>
      </c>
      <c r="DB74" s="20">
        <f t="shared" si="58"/>
        <v>0</v>
      </c>
      <c r="DC74" s="20">
        <f t="shared" si="58"/>
        <v>0</v>
      </c>
      <c r="DD74" s="20">
        <f t="shared" si="58"/>
        <v>0</v>
      </c>
      <c r="DE74" s="20">
        <f t="shared" si="58"/>
        <v>0</v>
      </c>
      <c r="DF74" s="20">
        <f t="shared" si="58"/>
        <v>0</v>
      </c>
      <c r="DG74" s="20">
        <f t="shared" si="58"/>
        <v>0</v>
      </c>
      <c r="DH74" s="20">
        <f t="shared" si="58"/>
        <v>0</v>
      </c>
      <c r="DI74" s="20">
        <f t="shared" si="58"/>
        <v>0</v>
      </c>
      <c r="DJ74" s="20">
        <f t="shared" si="58"/>
        <v>0</v>
      </c>
      <c r="DK74" s="20">
        <f t="shared" si="58"/>
        <v>0</v>
      </c>
      <c r="DL74" s="20">
        <f t="shared" si="39"/>
        <v>0</v>
      </c>
      <c r="DM74" s="20">
        <f t="shared" si="39"/>
        <v>10000000</v>
      </c>
      <c r="DN74" s="20">
        <f t="shared" si="39"/>
        <v>0</v>
      </c>
      <c r="DO74" s="20">
        <f t="shared" si="39"/>
        <v>0</v>
      </c>
      <c r="DP74" s="20">
        <f t="shared" si="39"/>
        <v>0</v>
      </c>
    </row>
    <row r="75" spans="1:120" ht="45" customHeight="1" x14ac:dyDescent="0.3">
      <c r="A75" s="197"/>
      <c r="B75" s="45" t="s">
        <v>220</v>
      </c>
      <c r="C75" s="16" t="s">
        <v>221</v>
      </c>
      <c r="D75" s="27" t="s">
        <v>222</v>
      </c>
      <c r="E75" s="18">
        <v>410</v>
      </c>
      <c r="F75" s="19" t="s">
        <v>223</v>
      </c>
      <c r="G75" s="20">
        <f t="shared" si="59"/>
        <v>80982598</v>
      </c>
      <c r="H75" s="20"/>
      <c r="I75" s="20"/>
      <c r="J75" s="20"/>
      <c r="K75" s="20"/>
      <c r="L75" s="20"/>
      <c r="M75" s="30"/>
      <c r="N75" s="20"/>
      <c r="O75" s="30"/>
      <c r="P75" s="30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>
        <v>50982598</v>
      </c>
      <c r="AC75" s="21">
        <f t="shared" ref="AC75:AC92" si="60">+AD75/G75</f>
        <v>0.4635473043233313</v>
      </c>
      <c r="AD75" s="20">
        <f t="shared" si="34"/>
        <v>37539265</v>
      </c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>
        <f>+'[1]ENERO 2019'!$AA$701</f>
        <v>8000000</v>
      </c>
      <c r="AW75" s="20"/>
      <c r="AX75" s="20"/>
      <c r="AY75" s="20">
        <f>+'[1]ENERO 2019'!$AF$701</f>
        <v>29539265</v>
      </c>
      <c r="AZ75" s="21">
        <f t="shared" si="12"/>
        <v>0.53645269567666864</v>
      </c>
      <c r="BA75" s="20">
        <f t="shared" si="40"/>
        <v>43443333</v>
      </c>
      <c r="BB75" s="20">
        <f t="shared" si="57"/>
        <v>0</v>
      </c>
      <c r="BC75" s="20">
        <f t="shared" si="57"/>
        <v>0</v>
      </c>
      <c r="BD75" s="20">
        <f t="shared" si="57"/>
        <v>0</v>
      </c>
      <c r="BE75" s="20">
        <f t="shared" si="57"/>
        <v>0</v>
      </c>
      <c r="BF75" s="20">
        <f t="shared" si="57"/>
        <v>0</v>
      </c>
      <c r="BG75" s="20">
        <f t="shared" si="57"/>
        <v>0</v>
      </c>
      <c r="BH75" s="20">
        <f t="shared" si="57"/>
        <v>0</v>
      </c>
      <c r="BI75" s="20">
        <f t="shared" si="57"/>
        <v>0</v>
      </c>
      <c r="BJ75" s="20">
        <f t="shared" si="57"/>
        <v>0</v>
      </c>
      <c r="BK75" s="20">
        <f t="shared" si="57"/>
        <v>0</v>
      </c>
      <c r="BL75" s="20">
        <f t="shared" si="57"/>
        <v>0</v>
      </c>
      <c r="BM75" s="20">
        <f t="shared" si="57"/>
        <v>0</v>
      </c>
      <c r="BN75" s="20">
        <f t="shared" si="57"/>
        <v>0</v>
      </c>
      <c r="BO75" s="20">
        <f t="shared" si="57"/>
        <v>0</v>
      </c>
      <c r="BP75" s="20">
        <f t="shared" si="57"/>
        <v>0</v>
      </c>
      <c r="BQ75" s="20">
        <f t="shared" si="57"/>
        <v>0</v>
      </c>
      <c r="BR75" s="20">
        <f t="shared" si="36"/>
        <v>0</v>
      </c>
      <c r="BS75" s="20">
        <f t="shared" si="36"/>
        <v>22000000</v>
      </c>
      <c r="BT75" s="20">
        <f t="shared" si="36"/>
        <v>0</v>
      </c>
      <c r="BU75" s="20">
        <f t="shared" si="36"/>
        <v>0</v>
      </c>
      <c r="BV75" s="20">
        <f t="shared" si="36"/>
        <v>21443333</v>
      </c>
      <c r="BW75" s="21">
        <f t="shared" ref="BW75:BW92" si="61">+BX75/G75</f>
        <v>0.33189952735277767</v>
      </c>
      <c r="BX75" s="20">
        <f>SUM(BY75:CS75)</f>
        <v>26878086</v>
      </c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>
        <f>+'[1]ENERO 2019'!$H$706</f>
        <v>4000000</v>
      </c>
      <c r="CQ75" s="20"/>
      <c r="CR75" s="20"/>
      <c r="CS75" s="20">
        <f>+'[1]ENERO 2019'!$H$702+'[1]ENERO 2019'!$H$704</f>
        <v>22878086</v>
      </c>
      <c r="CT75" s="21">
        <f t="shared" si="6"/>
        <v>0.66810047264722239</v>
      </c>
      <c r="CU75" s="20">
        <f t="shared" si="41"/>
        <v>54104512</v>
      </c>
      <c r="CV75" s="20">
        <f t="shared" si="58"/>
        <v>0</v>
      </c>
      <c r="CW75" s="20">
        <f t="shared" si="58"/>
        <v>0</v>
      </c>
      <c r="CX75" s="20">
        <f t="shared" si="58"/>
        <v>0</v>
      </c>
      <c r="CY75" s="20">
        <f t="shared" si="58"/>
        <v>0</v>
      </c>
      <c r="CZ75" s="20">
        <f t="shared" si="58"/>
        <v>0</v>
      </c>
      <c r="DA75" s="20">
        <f t="shared" si="58"/>
        <v>0</v>
      </c>
      <c r="DB75" s="20">
        <f t="shared" si="58"/>
        <v>0</v>
      </c>
      <c r="DC75" s="20">
        <f t="shared" si="58"/>
        <v>0</v>
      </c>
      <c r="DD75" s="20">
        <f t="shared" si="58"/>
        <v>0</v>
      </c>
      <c r="DE75" s="20">
        <f t="shared" si="58"/>
        <v>0</v>
      </c>
      <c r="DF75" s="20">
        <f t="shared" si="58"/>
        <v>0</v>
      </c>
      <c r="DG75" s="20">
        <f t="shared" si="58"/>
        <v>0</v>
      </c>
      <c r="DH75" s="20">
        <f t="shared" si="58"/>
        <v>0</v>
      </c>
      <c r="DI75" s="20">
        <f t="shared" si="58"/>
        <v>0</v>
      </c>
      <c r="DJ75" s="20">
        <f t="shared" si="58"/>
        <v>0</v>
      </c>
      <c r="DK75" s="20">
        <f t="shared" si="58"/>
        <v>0</v>
      </c>
      <c r="DL75" s="20">
        <f t="shared" si="39"/>
        <v>0</v>
      </c>
      <c r="DM75" s="20">
        <f t="shared" si="39"/>
        <v>26000000</v>
      </c>
      <c r="DN75" s="20">
        <f t="shared" si="39"/>
        <v>0</v>
      </c>
      <c r="DO75" s="20">
        <f t="shared" si="39"/>
        <v>0</v>
      </c>
      <c r="DP75" s="20">
        <f t="shared" si="39"/>
        <v>28104512</v>
      </c>
    </row>
    <row r="76" spans="1:120" ht="35.25" customHeight="1" x14ac:dyDescent="0.3">
      <c r="A76" s="197"/>
      <c r="B76" s="45"/>
      <c r="C76" s="16" t="s">
        <v>224</v>
      </c>
      <c r="D76" s="27" t="s">
        <v>225</v>
      </c>
      <c r="E76" s="18">
        <v>410</v>
      </c>
      <c r="F76" s="19" t="s">
        <v>226</v>
      </c>
      <c r="G76" s="20">
        <f t="shared" si="59"/>
        <v>35000000</v>
      </c>
      <c r="H76" s="20"/>
      <c r="I76" s="20"/>
      <c r="J76" s="20"/>
      <c r="K76" s="20"/>
      <c r="L76" s="20"/>
      <c r="M76" s="30"/>
      <c r="N76" s="30"/>
      <c r="O76" s="30"/>
      <c r="P76" s="30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>
        <f>5000000</f>
        <v>5000000</v>
      </c>
      <c r="AC76" s="21">
        <f t="shared" si="60"/>
        <v>0</v>
      </c>
      <c r="AD76" s="20">
        <f t="shared" si="34"/>
        <v>0</v>
      </c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1">
        <f t="shared" si="12"/>
        <v>1</v>
      </c>
      <c r="BA76" s="20">
        <f t="shared" si="40"/>
        <v>35000000</v>
      </c>
      <c r="BB76" s="20">
        <f t="shared" si="57"/>
        <v>0</v>
      </c>
      <c r="BC76" s="20">
        <f t="shared" si="57"/>
        <v>0</v>
      </c>
      <c r="BD76" s="20">
        <f t="shared" si="57"/>
        <v>0</v>
      </c>
      <c r="BE76" s="20">
        <f t="shared" si="57"/>
        <v>0</v>
      </c>
      <c r="BF76" s="20">
        <f t="shared" si="57"/>
        <v>0</v>
      </c>
      <c r="BG76" s="20">
        <f t="shared" si="57"/>
        <v>0</v>
      </c>
      <c r="BH76" s="20">
        <f t="shared" si="57"/>
        <v>0</v>
      </c>
      <c r="BI76" s="20">
        <f t="shared" si="57"/>
        <v>0</v>
      </c>
      <c r="BJ76" s="20">
        <f t="shared" si="57"/>
        <v>0</v>
      </c>
      <c r="BK76" s="20">
        <f t="shared" si="57"/>
        <v>0</v>
      </c>
      <c r="BL76" s="20">
        <f t="shared" si="57"/>
        <v>0</v>
      </c>
      <c r="BM76" s="20">
        <f t="shared" si="57"/>
        <v>0</v>
      </c>
      <c r="BN76" s="20">
        <f t="shared" si="57"/>
        <v>0</v>
      </c>
      <c r="BO76" s="20">
        <f t="shared" si="57"/>
        <v>0</v>
      </c>
      <c r="BP76" s="20">
        <f t="shared" si="57"/>
        <v>0</v>
      </c>
      <c r="BQ76" s="20">
        <f t="shared" si="57"/>
        <v>0</v>
      </c>
      <c r="BR76" s="20">
        <f t="shared" si="36"/>
        <v>0</v>
      </c>
      <c r="BS76" s="20">
        <f t="shared" si="36"/>
        <v>30000000</v>
      </c>
      <c r="BT76" s="20">
        <f t="shared" si="36"/>
        <v>0</v>
      </c>
      <c r="BU76" s="20">
        <f t="shared" si="36"/>
        <v>0</v>
      </c>
      <c r="BV76" s="20">
        <f t="shared" si="36"/>
        <v>5000000</v>
      </c>
      <c r="BW76" s="21">
        <f t="shared" si="61"/>
        <v>0</v>
      </c>
      <c r="BX76" s="20">
        <f>SUM(BY76:CS76)</f>
        <v>0</v>
      </c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1">
        <f t="shared" si="6"/>
        <v>1</v>
      </c>
      <c r="CU76" s="20">
        <f t="shared" si="41"/>
        <v>35000000</v>
      </c>
      <c r="CV76" s="20">
        <f t="shared" si="58"/>
        <v>0</v>
      </c>
      <c r="CW76" s="20">
        <f t="shared" si="58"/>
        <v>0</v>
      </c>
      <c r="CX76" s="20">
        <f t="shared" si="58"/>
        <v>0</v>
      </c>
      <c r="CY76" s="20">
        <f t="shared" si="58"/>
        <v>0</v>
      </c>
      <c r="CZ76" s="20">
        <f t="shared" si="58"/>
        <v>0</v>
      </c>
      <c r="DA76" s="20">
        <f t="shared" si="58"/>
        <v>0</v>
      </c>
      <c r="DB76" s="20">
        <f t="shared" si="58"/>
        <v>0</v>
      </c>
      <c r="DC76" s="20">
        <f t="shared" si="58"/>
        <v>0</v>
      </c>
      <c r="DD76" s="20">
        <f t="shared" si="58"/>
        <v>0</v>
      </c>
      <c r="DE76" s="20">
        <f t="shared" si="58"/>
        <v>0</v>
      </c>
      <c r="DF76" s="20">
        <f t="shared" si="58"/>
        <v>0</v>
      </c>
      <c r="DG76" s="20">
        <f t="shared" si="58"/>
        <v>0</v>
      </c>
      <c r="DH76" s="20">
        <f t="shared" si="58"/>
        <v>0</v>
      </c>
      <c r="DI76" s="20">
        <f t="shared" si="58"/>
        <v>0</v>
      </c>
      <c r="DJ76" s="20">
        <f t="shared" si="58"/>
        <v>0</v>
      </c>
      <c r="DK76" s="20">
        <f t="shared" si="58"/>
        <v>0</v>
      </c>
      <c r="DL76" s="20">
        <f t="shared" si="39"/>
        <v>0</v>
      </c>
      <c r="DM76" s="20">
        <f t="shared" si="39"/>
        <v>30000000</v>
      </c>
      <c r="DN76" s="20">
        <f t="shared" si="39"/>
        <v>0</v>
      </c>
      <c r="DO76" s="20">
        <f t="shared" si="39"/>
        <v>0</v>
      </c>
      <c r="DP76" s="20">
        <f t="shared" si="39"/>
        <v>5000000</v>
      </c>
    </row>
    <row r="77" spans="1:120" ht="62.25" customHeight="1" x14ac:dyDescent="0.3">
      <c r="A77" s="197"/>
      <c r="B77" s="45"/>
      <c r="C77" s="16" t="s">
        <v>227</v>
      </c>
      <c r="D77" s="27" t="s">
        <v>228</v>
      </c>
      <c r="E77" s="18">
        <v>410</v>
      </c>
      <c r="F77" s="19" t="s">
        <v>226</v>
      </c>
      <c r="G77" s="20">
        <f t="shared" si="59"/>
        <v>78423391</v>
      </c>
      <c r="H77" s="20"/>
      <c r="I77" s="20"/>
      <c r="J77" s="20"/>
      <c r="K77" s="20"/>
      <c r="L77" s="20"/>
      <c r="M77" s="30"/>
      <c r="N77" s="30"/>
      <c r="O77" s="30"/>
      <c r="P77" s="30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>
        <f>8000000</f>
        <v>8000000</v>
      </c>
      <c r="AC77" s="21">
        <f t="shared" si="60"/>
        <v>0.53555450056986187</v>
      </c>
      <c r="AD77" s="20">
        <f t="shared" si="34"/>
        <v>42000000</v>
      </c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>
        <f>+'[1]ENERO 2019'!$AA$718</f>
        <v>42000000</v>
      </c>
      <c r="AW77" s="20"/>
      <c r="AX77" s="20"/>
      <c r="AY77" s="20"/>
      <c r="AZ77" s="21">
        <f t="shared" si="12"/>
        <v>0.46444549943013813</v>
      </c>
      <c r="BA77" s="20">
        <f t="shared" si="40"/>
        <v>36423391</v>
      </c>
      <c r="BB77" s="20">
        <f t="shared" si="57"/>
        <v>0</v>
      </c>
      <c r="BC77" s="20">
        <f t="shared" si="57"/>
        <v>0</v>
      </c>
      <c r="BD77" s="20">
        <f t="shared" si="57"/>
        <v>0</v>
      </c>
      <c r="BE77" s="20">
        <f t="shared" si="57"/>
        <v>0</v>
      </c>
      <c r="BF77" s="20">
        <f t="shared" si="57"/>
        <v>0</v>
      </c>
      <c r="BG77" s="20">
        <f t="shared" si="57"/>
        <v>0</v>
      </c>
      <c r="BH77" s="20">
        <f t="shared" si="57"/>
        <v>0</v>
      </c>
      <c r="BI77" s="20">
        <f t="shared" si="57"/>
        <v>0</v>
      </c>
      <c r="BJ77" s="20">
        <f t="shared" si="57"/>
        <v>0</v>
      </c>
      <c r="BK77" s="20">
        <f t="shared" si="57"/>
        <v>0</v>
      </c>
      <c r="BL77" s="20">
        <f t="shared" si="57"/>
        <v>0</v>
      </c>
      <c r="BM77" s="20">
        <f t="shared" si="57"/>
        <v>0</v>
      </c>
      <c r="BN77" s="20">
        <f t="shared" si="57"/>
        <v>0</v>
      </c>
      <c r="BO77" s="20">
        <f t="shared" si="57"/>
        <v>0</v>
      </c>
      <c r="BP77" s="20">
        <f t="shared" si="57"/>
        <v>0</v>
      </c>
      <c r="BQ77" s="20">
        <f t="shared" si="57"/>
        <v>0</v>
      </c>
      <c r="BR77" s="20">
        <f t="shared" si="36"/>
        <v>0</v>
      </c>
      <c r="BS77" s="20">
        <f t="shared" si="36"/>
        <v>28423391</v>
      </c>
      <c r="BT77" s="20">
        <f t="shared" si="36"/>
        <v>0</v>
      </c>
      <c r="BU77" s="20">
        <f t="shared" si="36"/>
        <v>0</v>
      </c>
      <c r="BV77" s="20">
        <f t="shared" si="36"/>
        <v>8000000</v>
      </c>
      <c r="BW77" s="21">
        <f t="shared" si="61"/>
        <v>0.53143158525241529</v>
      </c>
      <c r="BX77" s="20">
        <f>SUM(BY77:CS77)</f>
        <v>41676667</v>
      </c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>
        <f>+'[1]ENERO 2019'!$H$716</f>
        <v>41676667</v>
      </c>
      <c r="CQ77" s="20"/>
      <c r="CR77" s="20"/>
      <c r="CS77" s="20"/>
      <c r="CT77" s="21">
        <f t="shared" si="6"/>
        <v>0.46856841474758471</v>
      </c>
      <c r="CU77" s="20">
        <f t="shared" si="41"/>
        <v>36746724</v>
      </c>
      <c r="CV77" s="20">
        <f t="shared" si="58"/>
        <v>0</v>
      </c>
      <c r="CW77" s="20">
        <f t="shared" si="58"/>
        <v>0</v>
      </c>
      <c r="CX77" s="20">
        <f t="shared" si="58"/>
        <v>0</v>
      </c>
      <c r="CY77" s="20">
        <f t="shared" si="58"/>
        <v>0</v>
      </c>
      <c r="CZ77" s="20">
        <f t="shared" si="58"/>
        <v>0</v>
      </c>
      <c r="DA77" s="20">
        <f t="shared" si="58"/>
        <v>0</v>
      </c>
      <c r="DB77" s="20">
        <f t="shared" si="58"/>
        <v>0</v>
      </c>
      <c r="DC77" s="20">
        <f t="shared" si="58"/>
        <v>0</v>
      </c>
      <c r="DD77" s="20">
        <f t="shared" si="58"/>
        <v>0</v>
      </c>
      <c r="DE77" s="20">
        <f t="shared" si="58"/>
        <v>0</v>
      </c>
      <c r="DF77" s="20">
        <f t="shared" si="58"/>
        <v>0</v>
      </c>
      <c r="DG77" s="20">
        <f t="shared" si="58"/>
        <v>0</v>
      </c>
      <c r="DH77" s="20">
        <f t="shared" si="58"/>
        <v>0</v>
      </c>
      <c r="DI77" s="20">
        <f t="shared" si="58"/>
        <v>0</v>
      </c>
      <c r="DJ77" s="20">
        <f t="shared" si="58"/>
        <v>0</v>
      </c>
      <c r="DK77" s="20">
        <f t="shared" si="58"/>
        <v>0</v>
      </c>
      <c r="DL77" s="20">
        <f t="shared" si="39"/>
        <v>0</v>
      </c>
      <c r="DM77" s="20">
        <f t="shared" si="39"/>
        <v>28746724</v>
      </c>
      <c r="DN77" s="20">
        <f t="shared" si="39"/>
        <v>0</v>
      </c>
      <c r="DO77" s="20">
        <f t="shared" si="39"/>
        <v>0</v>
      </c>
      <c r="DP77" s="20">
        <f t="shared" si="39"/>
        <v>8000000</v>
      </c>
    </row>
    <row r="78" spans="1:120" s="39" customFormat="1" ht="17.25" customHeight="1" thickBot="1" x14ac:dyDescent="0.35">
      <c r="A78" s="49"/>
      <c r="B78" s="214" t="s">
        <v>229</v>
      </c>
      <c r="C78" s="214"/>
      <c r="D78" s="214"/>
      <c r="E78" s="214"/>
      <c r="F78" s="50"/>
      <c r="G78" s="51">
        <f>SUM(G38:G77)</f>
        <v>5956097796</v>
      </c>
      <c r="H78" s="51">
        <f t="shared" ref="H78:AA78" si="62">SUM(H38:H77)</f>
        <v>0</v>
      </c>
      <c r="I78" s="51">
        <f t="shared" si="62"/>
        <v>0</v>
      </c>
      <c r="J78" s="51">
        <f t="shared" si="62"/>
        <v>0</v>
      </c>
      <c r="K78" s="51">
        <f t="shared" si="62"/>
        <v>0</v>
      </c>
      <c r="L78" s="51">
        <f t="shared" si="62"/>
        <v>0</v>
      </c>
      <c r="M78" s="51">
        <f t="shared" si="62"/>
        <v>0</v>
      </c>
      <c r="N78" s="51">
        <f t="shared" si="62"/>
        <v>1131848404</v>
      </c>
      <c r="O78" s="51">
        <f t="shared" si="62"/>
        <v>0</v>
      </c>
      <c r="P78" s="51">
        <f t="shared" si="62"/>
        <v>0</v>
      </c>
      <c r="Q78" s="51">
        <f t="shared" si="62"/>
        <v>40000000</v>
      </c>
      <c r="R78" s="51">
        <f t="shared" si="62"/>
        <v>480000000</v>
      </c>
      <c r="S78" s="51">
        <f t="shared" si="62"/>
        <v>30000000</v>
      </c>
      <c r="T78" s="51">
        <f t="shared" si="62"/>
        <v>50000000</v>
      </c>
      <c r="U78" s="51">
        <f t="shared" si="62"/>
        <v>5000000</v>
      </c>
      <c r="V78" s="51">
        <f t="shared" si="62"/>
        <v>3000000000</v>
      </c>
      <c r="W78" s="51">
        <f t="shared" si="62"/>
        <v>90000000</v>
      </c>
      <c r="X78" s="51">
        <f t="shared" si="62"/>
        <v>0</v>
      </c>
      <c r="Y78" s="51">
        <f t="shared" si="62"/>
        <v>687105289</v>
      </c>
      <c r="Z78" s="51">
        <f t="shared" si="62"/>
        <v>0</v>
      </c>
      <c r="AA78" s="51">
        <f t="shared" si="62"/>
        <v>91899873</v>
      </c>
      <c r="AB78" s="51">
        <f>SUM(AB38:AB77)</f>
        <v>350244230</v>
      </c>
      <c r="AC78" s="37">
        <f t="shared" si="60"/>
        <v>0.26669532459100675</v>
      </c>
      <c r="AD78" s="51">
        <f t="shared" ref="AD78:AY78" si="63">SUM(AD38:AD77)</f>
        <v>1588463435</v>
      </c>
      <c r="AE78" s="51">
        <f t="shared" si="63"/>
        <v>0</v>
      </c>
      <c r="AF78" s="51">
        <f t="shared" si="63"/>
        <v>0</v>
      </c>
      <c r="AG78" s="51">
        <f t="shared" si="63"/>
        <v>0</v>
      </c>
      <c r="AH78" s="51">
        <f t="shared" si="63"/>
        <v>0</v>
      </c>
      <c r="AI78" s="51">
        <f t="shared" si="63"/>
        <v>0</v>
      </c>
      <c r="AJ78" s="51">
        <f t="shared" si="63"/>
        <v>0</v>
      </c>
      <c r="AK78" s="51">
        <f t="shared" si="63"/>
        <v>346984119</v>
      </c>
      <c r="AL78" s="51">
        <f t="shared" si="63"/>
        <v>0</v>
      </c>
      <c r="AM78" s="51">
        <f t="shared" si="63"/>
        <v>0</v>
      </c>
      <c r="AN78" s="51">
        <f t="shared" si="63"/>
        <v>0</v>
      </c>
      <c r="AO78" s="51">
        <f t="shared" si="63"/>
        <v>0</v>
      </c>
      <c r="AP78" s="51">
        <f t="shared" si="63"/>
        <v>0</v>
      </c>
      <c r="AQ78" s="51">
        <f t="shared" si="63"/>
        <v>0</v>
      </c>
      <c r="AR78" s="51">
        <f t="shared" si="63"/>
        <v>0</v>
      </c>
      <c r="AS78" s="51">
        <f t="shared" si="63"/>
        <v>881220521</v>
      </c>
      <c r="AT78" s="51">
        <f t="shared" si="63"/>
        <v>90000000</v>
      </c>
      <c r="AU78" s="51">
        <f t="shared" si="63"/>
        <v>0</v>
      </c>
      <c r="AV78" s="51">
        <f t="shared" si="63"/>
        <v>114967657</v>
      </c>
      <c r="AW78" s="51">
        <f t="shared" si="63"/>
        <v>0</v>
      </c>
      <c r="AX78" s="51">
        <f t="shared" si="63"/>
        <v>91899873</v>
      </c>
      <c r="AY78" s="51">
        <f t="shared" si="63"/>
        <v>63391265</v>
      </c>
      <c r="AZ78" s="37">
        <f t="shared" si="12"/>
        <v>0.73330467540899325</v>
      </c>
      <c r="BA78" s="51">
        <f t="shared" ref="BA78:BV78" si="64">SUM(BA38:BA77)</f>
        <v>4367634361</v>
      </c>
      <c r="BB78" s="51">
        <f t="shared" si="64"/>
        <v>0</v>
      </c>
      <c r="BC78" s="51">
        <f t="shared" si="64"/>
        <v>0</v>
      </c>
      <c r="BD78" s="51">
        <f t="shared" si="64"/>
        <v>0</v>
      </c>
      <c r="BE78" s="51">
        <f t="shared" si="64"/>
        <v>0</v>
      </c>
      <c r="BF78" s="51">
        <f t="shared" si="64"/>
        <v>0</v>
      </c>
      <c r="BG78" s="51">
        <f t="shared" si="64"/>
        <v>0</v>
      </c>
      <c r="BH78" s="51">
        <f t="shared" si="64"/>
        <v>784864285</v>
      </c>
      <c r="BI78" s="51">
        <f t="shared" si="64"/>
        <v>0</v>
      </c>
      <c r="BJ78" s="51">
        <f t="shared" si="64"/>
        <v>0</v>
      </c>
      <c r="BK78" s="51">
        <f t="shared" si="64"/>
        <v>40000000</v>
      </c>
      <c r="BL78" s="51">
        <f t="shared" si="64"/>
        <v>480000000</v>
      </c>
      <c r="BM78" s="51">
        <f t="shared" si="64"/>
        <v>30000000</v>
      </c>
      <c r="BN78" s="51">
        <f t="shared" si="64"/>
        <v>50000000</v>
      </c>
      <c r="BO78" s="51">
        <f t="shared" si="64"/>
        <v>5000000</v>
      </c>
      <c r="BP78" s="51">
        <f t="shared" si="64"/>
        <v>2118779479</v>
      </c>
      <c r="BQ78" s="51">
        <f t="shared" si="64"/>
        <v>0</v>
      </c>
      <c r="BR78" s="51">
        <f t="shared" si="64"/>
        <v>0</v>
      </c>
      <c r="BS78" s="51">
        <f t="shared" si="64"/>
        <v>572137632</v>
      </c>
      <c r="BT78" s="51">
        <f t="shared" si="64"/>
        <v>0</v>
      </c>
      <c r="BU78" s="51">
        <f t="shared" si="64"/>
        <v>0</v>
      </c>
      <c r="BV78" s="51">
        <f t="shared" si="64"/>
        <v>286852965</v>
      </c>
      <c r="BW78" s="37">
        <f t="shared" si="61"/>
        <v>4.0875973890741671E-2</v>
      </c>
      <c r="BX78" s="51">
        <f t="shared" ref="BX78:CS78" si="65">SUM(BX38:BX77)</f>
        <v>243461298</v>
      </c>
      <c r="BY78" s="51">
        <f t="shared" si="65"/>
        <v>0</v>
      </c>
      <c r="BZ78" s="51">
        <f t="shared" si="65"/>
        <v>0</v>
      </c>
      <c r="CA78" s="51">
        <f t="shared" si="65"/>
        <v>0</v>
      </c>
      <c r="CB78" s="51">
        <f t="shared" si="65"/>
        <v>0</v>
      </c>
      <c r="CC78" s="51">
        <f t="shared" si="65"/>
        <v>0</v>
      </c>
      <c r="CD78" s="51">
        <f t="shared" si="65"/>
        <v>0</v>
      </c>
      <c r="CE78" s="51">
        <f t="shared" si="65"/>
        <v>66980944</v>
      </c>
      <c r="CF78" s="51">
        <f t="shared" si="65"/>
        <v>0</v>
      </c>
      <c r="CG78" s="51">
        <f t="shared" si="65"/>
        <v>0</v>
      </c>
      <c r="CH78" s="51">
        <f t="shared" si="65"/>
        <v>0</v>
      </c>
      <c r="CI78" s="51">
        <f t="shared" si="65"/>
        <v>0</v>
      </c>
      <c r="CJ78" s="51">
        <f t="shared" si="65"/>
        <v>0</v>
      </c>
      <c r="CK78" s="51">
        <f t="shared" si="65"/>
        <v>0</v>
      </c>
      <c r="CL78" s="51">
        <f t="shared" si="65"/>
        <v>0</v>
      </c>
      <c r="CM78" s="51">
        <f t="shared" si="65"/>
        <v>28032000</v>
      </c>
      <c r="CN78" s="51">
        <f t="shared" si="65"/>
        <v>48431131</v>
      </c>
      <c r="CO78" s="51">
        <f t="shared" si="65"/>
        <v>0</v>
      </c>
      <c r="CP78" s="51">
        <f t="shared" si="65"/>
        <v>69287137</v>
      </c>
      <c r="CQ78" s="51">
        <f t="shared" si="65"/>
        <v>0</v>
      </c>
      <c r="CR78" s="51">
        <f t="shared" si="65"/>
        <v>0</v>
      </c>
      <c r="CS78" s="51">
        <f t="shared" si="65"/>
        <v>30730086</v>
      </c>
      <c r="CT78" s="52">
        <f t="shared" si="6"/>
        <v>0.95912402610925829</v>
      </c>
      <c r="CU78" s="51">
        <f t="shared" ref="CU78:DP78" si="66">SUM(CU38:CU77)</f>
        <v>5712636498</v>
      </c>
      <c r="CV78" s="51">
        <f t="shared" si="66"/>
        <v>0</v>
      </c>
      <c r="CW78" s="51">
        <f t="shared" si="66"/>
        <v>0</v>
      </c>
      <c r="CX78" s="51">
        <f t="shared" si="66"/>
        <v>0</v>
      </c>
      <c r="CY78" s="51">
        <f t="shared" si="66"/>
        <v>0</v>
      </c>
      <c r="CZ78" s="51">
        <f t="shared" si="66"/>
        <v>0</v>
      </c>
      <c r="DA78" s="51">
        <f t="shared" si="66"/>
        <v>0</v>
      </c>
      <c r="DB78" s="51">
        <f t="shared" si="66"/>
        <v>1064867460</v>
      </c>
      <c r="DC78" s="51">
        <f t="shared" si="66"/>
        <v>0</v>
      </c>
      <c r="DD78" s="51">
        <f t="shared" si="66"/>
        <v>0</v>
      </c>
      <c r="DE78" s="51">
        <f t="shared" si="66"/>
        <v>40000000</v>
      </c>
      <c r="DF78" s="51">
        <f t="shared" si="66"/>
        <v>480000000</v>
      </c>
      <c r="DG78" s="51">
        <f t="shared" si="66"/>
        <v>30000000</v>
      </c>
      <c r="DH78" s="51">
        <f t="shared" si="66"/>
        <v>50000000</v>
      </c>
      <c r="DI78" s="51">
        <f t="shared" si="66"/>
        <v>5000000</v>
      </c>
      <c r="DJ78" s="51">
        <f t="shared" si="66"/>
        <v>2971968000</v>
      </c>
      <c r="DK78" s="51">
        <f t="shared" si="66"/>
        <v>41568869</v>
      </c>
      <c r="DL78" s="51">
        <f t="shared" si="66"/>
        <v>0</v>
      </c>
      <c r="DM78" s="51">
        <f t="shared" si="66"/>
        <v>617818152</v>
      </c>
      <c r="DN78" s="51">
        <f t="shared" si="66"/>
        <v>0</v>
      </c>
      <c r="DO78" s="51">
        <f t="shared" si="66"/>
        <v>91899873</v>
      </c>
      <c r="DP78" s="51">
        <f t="shared" si="66"/>
        <v>319514144</v>
      </c>
    </row>
    <row r="79" spans="1:120" ht="62.25" customHeight="1" thickTop="1" x14ac:dyDescent="0.3">
      <c r="A79" s="215" t="s">
        <v>230</v>
      </c>
      <c r="B79" s="213" t="s">
        <v>231</v>
      </c>
      <c r="C79" s="53" t="s">
        <v>232</v>
      </c>
      <c r="D79" s="54" t="s">
        <v>233</v>
      </c>
      <c r="E79" s="55">
        <v>520</v>
      </c>
      <c r="F79" s="56" t="s">
        <v>234</v>
      </c>
      <c r="G79" s="20">
        <f t="shared" si="59"/>
        <v>243493921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>
        <f>93493921</f>
        <v>93493921</v>
      </c>
      <c r="AC79" s="41">
        <f t="shared" si="60"/>
        <v>0.20123705675592615</v>
      </c>
      <c r="AD79" s="42">
        <f>SUM(AE79:AY79)</f>
        <v>49000000</v>
      </c>
      <c r="AE79" s="42"/>
      <c r="AF79" s="42">
        <f>+'[1]ENERO 2019'!$K$1082</f>
        <v>11000000</v>
      </c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>
        <f>+'[1]ENERO 2019'!$AF$1082</f>
        <v>38000000</v>
      </c>
      <c r="AZ79" s="41">
        <f t="shared" si="12"/>
        <v>0.79876294324407382</v>
      </c>
      <c r="BA79" s="20">
        <f t="shared" ref="BA79:BA115" si="67">SUM(BB79:BV79)</f>
        <v>194493921</v>
      </c>
      <c r="BB79" s="20">
        <f t="shared" ref="BB79:BQ95" si="68">H79-AE79</f>
        <v>0</v>
      </c>
      <c r="BC79" s="20">
        <f t="shared" si="68"/>
        <v>139000000</v>
      </c>
      <c r="BD79" s="20">
        <f t="shared" si="68"/>
        <v>0</v>
      </c>
      <c r="BE79" s="20">
        <f t="shared" si="68"/>
        <v>0</v>
      </c>
      <c r="BF79" s="20">
        <f t="shared" si="68"/>
        <v>0</v>
      </c>
      <c r="BG79" s="20">
        <f t="shared" si="68"/>
        <v>0</v>
      </c>
      <c r="BH79" s="20">
        <f t="shared" si="68"/>
        <v>0</v>
      </c>
      <c r="BI79" s="20">
        <f t="shared" si="68"/>
        <v>0</v>
      </c>
      <c r="BJ79" s="20">
        <f t="shared" si="68"/>
        <v>0</v>
      </c>
      <c r="BK79" s="20">
        <f t="shared" si="68"/>
        <v>0</v>
      </c>
      <c r="BL79" s="20">
        <f t="shared" si="68"/>
        <v>0</v>
      </c>
      <c r="BM79" s="20">
        <f t="shared" si="68"/>
        <v>0</v>
      </c>
      <c r="BN79" s="20">
        <f t="shared" si="68"/>
        <v>0</v>
      </c>
      <c r="BO79" s="20">
        <f t="shared" si="68"/>
        <v>0</v>
      </c>
      <c r="BP79" s="20">
        <f t="shared" si="68"/>
        <v>0</v>
      </c>
      <c r="BQ79" s="20">
        <f t="shared" si="68"/>
        <v>0</v>
      </c>
      <c r="BR79" s="20">
        <f t="shared" ref="BR79:BV100" si="69">X79-AU79</f>
        <v>0</v>
      </c>
      <c r="BS79" s="20">
        <f t="shared" si="69"/>
        <v>0</v>
      </c>
      <c r="BT79" s="20">
        <f t="shared" si="69"/>
        <v>0</v>
      </c>
      <c r="BU79" s="20">
        <f t="shared" si="69"/>
        <v>0</v>
      </c>
      <c r="BV79" s="20">
        <f t="shared" si="69"/>
        <v>55493921</v>
      </c>
      <c r="BW79" s="41">
        <f t="shared" si="61"/>
        <v>9.8911023737631623E-2</v>
      </c>
      <c r="BX79" s="20">
        <f t="shared" ref="BX79:BX100" si="70">SUM(BY79:CS79)</f>
        <v>24084233</v>
      </c>
      <c r="BY79" s="20"/>
      <c r="BZ79" s="20">
        <f>+'[1]ENERO 2019'!$H$1086+'[1]ENERO 2019'!$H$1090+'[1]ENERO 2019'!$H$1094+'[1]ENERO 2019'!$H$1098</f>
        <v>11000000</v>
      </c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>
        <f>+'[1]ENERO 2019'!$H$1083</f>
        <v>13084233</v>
      </c>
      <c r="CT79" s="21">
        <f t="shared" ref="CT79:CT135" si="71">1-BW79</f>
        <v>0.90108897626236839</v>
      </c>
      <c r="CU79" s="20">
        <f t="shared" si="41"/>
        <v>219409688</v>
      </c>
      <c r="CV79" s="20">
        <f t="shared" ref="CV79:CW100" si="72">H79-BY79</f>
        <v>0</v>
      </c>
      <c r="CW79" s="20">
        <f t="shared" si="72"/>
        <v>139000000</v>
      </c>
      <c r="CX79" s="20"/>
      <c r="CY79" s="20">
        <f t="shared" ref="CY79:DN95" si="73">K79-CB79</f>
        <v>0</v>
      </c>
      <c r="CZ79" s="20">
        <f t="shared" si="73"/>
        <v>0</v>
      </c>
      <c r="DA79" s="20">
        <f t="shared" si="73"/>
        <v>0</v>
      </c>
      <c r="DB79" s="20">
        <f t="shared" si="73"/>
        <v>0</v>
      </c>
      <c r="DC79" s="20">
        <f t="shared" si="73"/>
        <v>0</v>
      </c>
      <c r="DD79" s="20">
        <f t="shared" si="73"/>
        <v>0</v>
      </c>
      <c r="DE79" s="20">
        <f t="shared" si="73"/>
        <v>0</v>
      </c>
      <c r="DF79" s="20">
        <f t="shared" si="73"/>
        <v>0</v>
      </c>
      <c r="DG79" s="20">
        <f t="shared" si="73"/>
        <v>0</v>
      </c>
      <c r="DH79" s="20">
        <f t="shared" si="73"/>
        <v>0</v>
      </c>
      <c r="DI79" s="20">
        <f t="shared" si="73"/>
        <v>0</v>
      </c>
      <c r="DJ79" s="20">
        <f t="shared" si="73"/>
        <v>0</v>
      </c>
      <c r="DK79" s="20">
        <f t="shared" si="73"/>
        <v>0</v>
      </c>
      <c r="DL79" s="20">
        <f t="shared" si="73"/>
        <v>0</v>
      </c>
      <c r="DM79" s="20">
        <f t="shared" si="73"/>
        <v>0</v>
      </c>
      <c r="DN79" s="20">
        <f t="shared" si="73"/>
        <v>0</v>
      </c>
      <c r="DO79" s="20">
        <f t="shared" ref="DO79:DP100" si="74">AA79-CR79</f>
        <v>0</v>
      </c>
      <c r="DP79" s="20">
        <f t="shared" si="74"/>
        <v>80409688</v>
      </c>
    </row>
    <row r="80" spans="1:120" ht="81.75" customHeight="1" x14ac:dyDescent="0.3">
      <c r="A80" s="208"/>
      <c r="B80" s="213"/>
      <c r="C80" s="28" t="s">
        <v>235</v>
      </c>
      <c r="D80" s="27" t="s">
        <v>236</v>
      </c>
      <c r="E80" s="18">
        <v>520</v>
      </c>
      <c r="F80" s="19" t="s">
        <v>133</v>
      </c>
      <c r="G80" s="20">
        <f t="shared" si="59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1">
        <f t="shared" si="60"/>
        <v>0</v>
      </c>
      <c r="AD80" s="20">
        <f>SUM(AE80:AY80)</f>
        <v>0</v>
      </c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1">
        <f t="shared" si="12"/>
        <v>1</v>
      </c>
      <c r="BA80" s="20">
        <f t="shared" si="67"/>
        <v>20000000</v>
      </c>
      <c r="BB80" s="20">
        <f t="shared" si="68"/>
        <v>0</v>
      </c>
      <c r="BC80" s="20">
        <f t="shared" si="68"/>
        <v>20000000</v>
      </c>
      <c r="BD80" s="20">
        <f t="shared" si="68"/>
        <v>0</v>
      </c>
      <c r="BE80" s="20">
        <f t="shared" si="68"/>
        <v>0</v>
      </c>
      <c r="BF80" s="20">
        <f t="shared" si="68"/>
        <v>0</v>
      </c>
      <c r="BG80" s="20">
        <f t="shared" si="68"/>
        <v>0</v>
      </c>
      <c r="BH80" s="20">
        <f t="shared" si="68"/>
        <v>0</v>
      </c>
      <c r="BI80" s="20">
        <f t="shared" si="68"/>
        <v>0</v>
      </c>
      <c r="BJ80" s="20">
        <f t="shared" si="68"/>
        <v>0</v>
      </c>
      <c r="BK80" s="20">
        <f t="shared" si="68"/>
        <v>0</v>
      </c>
      <c r="BL80" s="20">
        <f t="shared" si="68"/>
        <v>0</v>
      </c>
      <c r="BM80" s="20">
        <f t="shared" si="68"/>
        <v>0</v>
      </c>
      <c r="BN80" s="20">
        <f t="shared" si="68"/>
        <v>0</v>
      </c>
      <c r="BO80" s="20">
        <f t="shared" si="68"/>
        <v>0</v>
      </c>
      <c r="BP80" s="20">
        <f t="shared" si="68"/>
        <v>0</v>
      </c>
      <c r="BQ80" s="20">
        <f t="shared" si="68"/>
        <v>0</v>
      </c>
      <c r="BR80" s="20">
        <f t="shared" si="69"/>
        <v>0</v>
      </c>
      <c r="BS80" s="20">
        <f t="shared" si="69"/>
        <v>0</v>
      </c>
      <c r="BT80" s="20">
        <f t="shared" si="69"/>
        <v>0</v>
      </c>
      <c r="BU80" s="20">
        <f t="shared" si="69"/>
        <v>0</v>
      </c>
      <c r="BV80" s="20">
        <f t="shared" si="69"/>
        <v>0</v>
      </c>
      <c r="BW80" s="21">
        <f t="shared" si="61"/>
        <v>0</v>
      </c>
      <c r="BX80" s="20">
        <f t="shared" si="70"/>
        <v>0</v>
      </c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1">
        <f t="shared" si="71"/>
        <v>1</v>
      </c>
      <c r="CU80" s="20">
        <f t="shared" si="41"/>
        <v>20000000</v>
      </c>
      <c r="CV80" s="20">
        <f t="shared" si="72"/>
        <v>0</v>
      </c>
      <c r="CW80" s="20">
        <f t="shared" si="72"/>
        <v>20000000</v>
      </c>
      <c r="CX80" s="20"/>
      <c r="CY80" s="20">
        <f t="shared" si="73"/>
        <v>0</v>
      </c>
      <c r="CZ80" s="20">
        <f t="shared" si="73"/>
        <v>0</v>
      </c>
      <c r="DA80" s="20">
        <f t="shared" si="73"/>
        <v>0</v>
      </c>
      <c r="DB80" s="20">
        <f t="shared" si="73"/>
        <v>0</v>
      </c>
      <c r="DC80" s="20">
        <f t="shared" si="73"/>
        <v>0</v>
      </c>
      <c r="DD80" s="20">
        <f t="shared" si="73"/>
        <v>0</v>
      </c>
      <c r="DE80" s="20">
        <f t="shared" si="73"/>
        <v>0</v>
      </c>
      <c r="DF80" s="20">
        <f t="shared" si="73"/>
        <v>0</v>
      </c>
      <c r="DG80" s="20">
        <f t="shared" si="73"/>
        <v>0</v>
      </c>
      <c r="DH80" s="20">
        <f t="shared" si="73"/>
        <v>0</v>
      </c>
      <c r="DI80" s="20">
        <f t="shared" si="73"/>
        <v>0</v>
      </c>
      <c r="DJ80" s="20">
        <f t="shared" si="73"/>
        <v>0</v>
      </c>
      <c r="DK80" s="20">
        <f t="shared" si="73"/>
        <v>0</v>
      </c>
      <c r="DL80" s="20">
        <f t="shared" si="73"/>
        <v>0</v>
      </c>
      <c r="DM80" s="20">
        <f t="shared" si="73"/>
        <v>0</v>
      </c>
      <c r="DN80" s="20">
        <f t="shared" si="73"/>
        <v>0</v>
      </c>
      <c r="DO80" s="20">
        <f t="shared" si="74"/>
        <v>0</v>
      </c>
      <c r="DP80" s="20">
        <f t="shared" si="74"/>
        <v>0</v>
      </c>
    </row>
    <row r="81" spans="1:120" ht="47.25" customHeight="1" x14ac:dyDescent="0.3">
      <c r="A81" s="208"/>
      <c r="B81" s="207"/>
      <c r="C81" s="28" t="s">
        <v>237</v>
      </c>
      <c r="D81" s="17" t="s">
        <v>238</v>
      </c>
      <c r="E81" s="18">
        <v>520</v>
      </c>
      <c r="F81" s="19" t="s">
        <v>239</v>
      </c>
      <c r="G81" s="20">
        <f t="shared" si="59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>
        <f>24000000</f>
        <v>24000000</v>
      </c>
      <c r="AC81" s="21">
        <f t="shared" si="60"/>
        <v>2.5000000000000001E-2</v>
      </c>
      <c r="AD81" s="20">
        <f t="shared" ref="AD81:AD100" si="75">SUM(AE81:AY81)</f>
        <v>600000</v>
      </c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>
        <f>+'[1]ENERO 2019'!$AF$1113</f>
        <v>600000</v>
      </c>
      <c r="AZ81" s="21">
        <f t="shared" si="12"/>
        <v>0.97499999999999998</v>
      </c>
      <c r="BA81" s="20">
        <f t="shared" si="67"/>
        <v>23400000</v>
      </c>
      <c r="BB81" s="20">
        <f t="shared" si="68"/>
        <v>0</v>
      </c>
      <c r="BC81" s="20">
        <f t="shared" si="68"/>
        <v>0</v>
      </c>
      <c r="BD81" s="20">
        <f t="shared" si="68"/>
        <v>0</v>
      </c>
      <c r="BE81" s="20">
        <f t="shared" si="68"/>
        <v>0</v>
      </c>
      <c r="BF81" s="20">
        <f t="shared" si="68"/>
        <v>0</v>
      </c>
      <c r="BG81" s="20">
        <f t="shared" si="68"/>
        <v>0</v>
      </c>
      <c r="BH81" s="20">
        <f t="shared" si="68"/>
        <v>0</v>
      </c>
      <c r="BI81" s="20">
        <f t="shared" si="68"/>
        <v>0</v>
      </c>
      <c r="BJ81" s="20">
        <f t="shared" si="68"/>
        <v>0</v>
      </c>
      <c r="BK81" s="20">
        <f t="shared" si="68"/>
        <v>0</v>
      </c>
      <c r="BL81" s="20">
        <f t="shared" si="68"/>
        <v>0</v>
      </c>
      <c r="BM81" s="20">
        <f t="shared" si="68"/>
        <v>0</v>
      </c>
      <c r="BN81" s="20">
        <f t="shared" si="68"/>
        <v>0</v>
      </c>
      <c r="BO81" s="20">
        <f t="shared" si="68"/>
        <v>0</v>
      </c>
      <c r="BP81" s="20">
        <f t="shared" si="68"/>
        <v>0</v>
      </c>
      <c r="BQ81" s="20">
        <f t="shared" si="68"/>
        <v>0</v>
      </c>
      <c r="BR81" s="20">
        <f t="shared" si="69"/>
        <v>0</v>
      </c>
      <c r="BS81" s="20">
        <f t="shared" si="69"/>
        <v>0</v>
      </c>
      <c r="BT81" s="20">
        <f t="shared" si="69"/>
        <v>0</v>
      </c>
      <c r="BU81" s="20">
        <f t="shared" si="69"/>
        <v>0</v>
      </c>
      <c r="BV81" s="20">
        <f t="shared" si="69"/>
        <v>23400000</v>
      </c>
      <c r="BW81" s="21">
        <f t="shared" si="61"/>
        <v>0</v>
      </c>
      <c r="BX81" s="20">
        <f t="shared" si="70"/>
        <v>0</v>
      </c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1">
        <f t="shared" si="71"/>
        <v>1</v>
      </c>
      <c r="CU81" s="20">
        <f t="shared" si="41"/>
        <v>24000000</v>
      </c>
      <c r="CV81" s="20">
        <f t="shared" si="72"/>
        <v>0</v>
      </c>
      <c r="CW81" s="20">
        <f t="shared" si="72"/>
        <v>0</v>
      </c>
      <c r="CX81" s="20"/>
      <c r="CY81" s="20">
        <f t="shared" si="73"/>
        <v>0</v>
      </c>
      <c r="CZ81" s="20">
        <f t="shared" si="73"/>
        <v>0</v>
      </c>
      <c r="DA81" s="20">
        <f t="shared" si="73"/>
        <v>0</v>
      </c>
      <c r="DB81" s="20">
        <f t="shared" si="73"/>
        <v>0</v>
      </c>
      <c r="DC81" s="20">
        <f t="shared" si="73"/>
        <v>0</v>
      </c>
      <c r="DD81" s="20">
        <f t="shared" si="73"/>
        <v>0</v>
      </c>
      <c r="DE81" s="20">
        <f t="shared" si="73"/>
        <v>0</v>
      </c>
      <c r="DF81" s="20">
        <f t="shared" si="73"/>
        <v>0</v>
      </c>
      <c r="DG81" s="20">
        <f t="shared" si="73"/>
        <v>0</v>
      </c>
      <c r="DH81" s="20">
        <f t="shared" si="73"/>
        <v>0</v>
      </c>
      <c r="DI81" s="20">
        <f t="shared" si="73"/>
        <v>0</v>
      </c>
      <c r="DJ81" s="20">
        <f t="shared" si="73"/>
        <v>0</v>
      </c>
      <c r="DK81" s="20">
        <f t="shared" si="73"/>
        <v>0</v>
      </c>
      <c r="DL81" s="20">
        <f t="shared" si="73"/>
        <v>0</v>
      </c>
      <c r="DM81" s="20">
        <f t="shared" si="73"/>
        <v>0</v>
      </c>
      <c r="DN81" s="20">
        <f t="shared" si="73"/>
        <v>0</v>
      </c>
      <c r="DO81" s="20">
        <f t="shared" si="74"/>
        <v>0</v>
      </c>
      <c r="DP81" s="20">
        <f t="shared" si="74"/>
        <v>24000000</v>
      </c>
    </row>
    <row r="82" spans="1:120" ht="22.5" customHeight="1" x14ac:dyDescent="0.3">
      <c r="A82" s="208"/>
      <c r="B82" s="57"/>
      <c r="C82" s="28" t="s">
        <v>240</v>
      </c>
      <c r="D82" s="17" t="s">
        <v>241</v>
      </c>
      <c r="E82" s="18">
        <v>520</v>
      </c>
      <c r="F82" s="19" t="s">
        <v>133</v>
      </c>
      <c r="G82" s="20">
        <f t="shared" si="59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1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1">
        <f t="shared" si="12"/>
        <v>1</v>
      </c>
      <c r="BA82" s="20">
        <f t="shared" si="67"/>
        <v>15000000</v>
      </c>
      <c r="BB82" s="20">
        <f t="shared" si="68"/>
        <v>0</v>
      </c>
      <c r="BC82" s="20">
        <f t="shared" si="68"/>
        <v>0</v>
      </c>
      <c r="BD82" s="20">
        <f t="shared" si="68"/>
        <v>0</v>
      </c>
      <c r="BE82" s="20">
        <f t="shared" si="68"/>
        <v>0</v>
      </c>
      <c r="BF82" s="20">
        <f t="shared" si="68"/>
        <v>0</v>
      </c>
      <c r="BG82" s="20">
        <f t="shared" si="68"/>
        <v>0</v>
      </c>
      <c r="BH82" s="20">
        <f t="shared" si="68"/>
        <v>0</v>
      </c>
      <c r="BI82" s="20">
        <f t="shared" si="68"/>
        <v>0</v>
      </c>
      <c r="BJ82" s="20">
        <f t="shared" si="68"/>
        <v>0</v>
      </c>
      <c r="BK82" s="20">
        <f t="shared" si="68"/>
        <v>0</v>
      </c>
      <c r="BL82" s="20">
        <f t="shared" si="68"/>
        <v>0</v>
      </c>
      <c r="BM82" s="20">
        <f t="shared" si="68"/>
        <v>0</v>
      </c>
      <c r="BN82" s="20">
        <f t="shared" si="68"/>
        <v>0</v>
      </c>
      <c r="BO82" s="20">
        <f t="shared" si="68"/>
        <v>0</v>
      </c>
      <c r="BP82" s="20">
        <f t="shared" si="68"/>
        <v>0</v>
      </c>
      <c r="BQ82" s="20">
        <f t="shared" si="68"/>
        <v>15000000</v>
      </c>
      <c r="BR82" s="20">
        <f t="shared" si="69"/>
        <v>0</v>
      </c>
      <c r="BS82" s="20">
        <f t="shared" si="69"/>
        <v>0</v>
      </c>
      <c r="BT82" s="20">
        <f t="shared" si="69"/>
        <v>0</v>
      </c>
      <c r="BU82" s="20">
        <f t="shared" si="69"/>
        <v>0</v>
      </c>
      <c r="BV82" s="20">
        <f t="shared" si="69"/>
        <v>0</v>
      </c>
      <c r="BW82" s="21">
        <f t="shared" si="61"/>
        <v>0</v>
      </c>
      <c r="BX82" s="20">
        <f t="shared" si="70"/>
        <v>0</v>
      </c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1">
        <f t="shared" si="71"/>
        <v>1</v>
      </c>
      <c r="CU82" s="20">
        <f t="shared" si="41"/>
        <v>15000000</v>
      </c>
      <c r="CV82" s="20">
        <f t="shared" si="72"/>
        <v>0</v>
      </c>
      <c r="CW82" s="20">
        <f t="shared" si="72"/>
        <v>0</v>
      </c>
      <c r="CX82" s="20"/>
      <c r="CY82" s="20">
        <f t="shared" si="73"/>
        <v>0</v>
      </c>
      <c r="CZ82" s="20">
        <f t="shared" si="73"/>
        <v>0</v>
      </c>
      <c r="DA82" s="20">
        <f t="shared" si="73"/>
        <v>0</v>
      </c>
      <c r="DB82" s="20">
        <f t="shared" si="73"/>
        <v>0</v>
      </c>
      <c r="DC82" s="20">
        <f t="shared" si="73"/>
        <v>0</v>
      </c>
      <c r="DD82" s="20">
        <f t="shared" si="73"/>
        <v>0</v>
      </c>
      <c r="DE82" s="20">
        <f t="shared" si="73"/>
        <v>0</v>
      </c>
      <c r="DF82" s="20">
        <f t="shared" si="73"/>
        <v>0</v>
      </c>
      <c r="DG82" s="20">
        <f t="shared" si="73"/>
        <v>0</v>
      </c>
      <c r="DH82" s="20">
        <f t="shared" si="73"/>
        <v>0</v>
      </c>
      <c r="DI82" s="20">
        <f t="shared" si="73"/>
        <v>0</v>
      </c>
      <c r="DJ82" s="20">
        <f t="shared" si="73"/>
        <v>0</v>
      </c>
      <c r="DK82" s="20">
        <f t="shared" si="73"/>
        <v>15000000</v>
      </c>
      <c r="DL82" s="20">
        <f t="shared" si="73"/>
        <v>0</v>
      </c>
      <c r="DM82" s="20">
        <f t="shared" si="73"/>
        <v>0</v>
      </c>
      <c r="DN82" s="20">
        <f t="shared" si="73"/>
        <v>0</v>
      </c>
      <c r="DO82" s="20">
        <f t="shared" si="74"/>
        <v>0</v>
      </c>
      <c r="DP82" s="20">
        <f t="shared" si="74"/>
        <v>0</v>
      </c>
    </row>
    <row r="83" spans="1:120" ht="47.25" customHeight="1" x14ac:dyDescent="0.3">
      <c r="A83" s="208"/>
      <c r="B83" s="57"/>
      <c r="C83" s="28" t="s">
        <v>242</v>
      </c>
      <c r="D83" s="17" t="s">
        <v>243</v>
      </c>
      <c r="E83" s="18">
        <v>520</v>
      </c>
      <c r="F83" s="19" t="s">
        <v>133</v>
      </c>
      <c r="G83" s="20">
        <f t="shared" si="59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1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1">
        <f t="shared" si="12"/>
        <v>1</v>
      </c>
      <c r="BA83" s="20">
        <f t="shared" si="67"/>
        <v>15000000</v>
      </c>
      <c r="BB83" s="20">
        <f t="shared" si="68"/>
        <v>0</v>
      </c>
      <c r="BC83" s="20">
        <f t="shared" si="68"/>
        <v>0</v>
      </c>
      <c r="BD83" s="20">
        <f t="shared" si="68"/>
        <v>0</v>
      </c>
      <c r="BE83" s="20">
        <f t="shared" si="68"/>
        <v>0</v>
      </c>
      <c r="BF83" s="20">
        <f t="shared" si="68"/>
        <v>0</v>
      </c>
      <c r="BG83" s="20">
        <f t="shared" si="68"/>
        <v>0</v>
      </c>
      <c r="BH83" s="20">
        <f t="shared" si="68"/>
        <v>0</v>
      </c>
      <c r="BI83" s="20">
        <f t="shared" si="68"/>
        <v>0</v>
      </c>
      <c r="BJ83" s="20">
        <f t="shared" si="68"/>
        <v>0</v>
      </c>
      <c r="BK83" s="20">
        <f t="shared" si="68"/>
        <v>0</v>
      </c>
      <c r="BL83" s="20">
        <f t="shared" si="68"/>
        <v>0</v>
      </c>
      <c r="BM83" s="20">
        <f t="shared" si="68"/>
        <v>0</v>
      </c>
      <c r="BN83" s="20">
        <f t="shared" si="68"/>
        <v>0</v>
      </c>
      <c r="BO83" s="20">
        <f t="shared" si="68"/>
        <v>0</v>
      </c>
      <c r="BP83" s="20">
        <f t="shared" si="68"/>
        <v>0</v>
      </c>
      <c r="BQ83" s="20">
        <f t="shared" si="68"/>
        <v>15000000</v>
      </c>
      <c r="BR83" s="20">
        <f t="shared" si="69"/>
        <v>0</v>
      </c>
      <c r="BS83" s="20">
        <f t="shared" si="69"/>
        <v>0</v>
      </c>
      <c r="BT83" s="20">
        <f t="shared" si="69"/>
        <v>0</v>
      </c>
      <c r="BU83" s="20">
        <f t="shared" si="69"/>
        <v>0</v>
      </c>
      <c r="BV83" s="20">
        <f t="shared" si="69"/>
        <v>0</v>
      </c>
      <c r="BW83" s="21">
        <f t="shared" si="61"/>
        <v>0</v>
      </c>
      <c r="BX83" s="20">
        <f t="shared" si="70"/>
        <v>0</v>
      </c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1">
        <f t="shared" si="71"/>
        <v>1</v>
      </c>
      <c r="CU83" s="20">
        <f t="shared" si="41"/>
        <v>15000000</v>
      </c>
      <c r="CV83" s="20">
        <f t="shared" si="72"/>
        <v>0</v>
      </c>
      <c r="CW83" s="20">
        <f t="shared" si="72"/>
        <v>0</v>
      </c>
      <c r="CX83" s="20"/>
      <c r="CY83" s="20">
        <f t="shared" si="73"/>
        <v>0</v>
      </c>
      <c r="CZ83" s="20">
        <f t="shared" si="73"/>
        <v>0</v>
      </c>
      <c r="DA83" s="20">
        <f t="shared" si="73"/>
        <v>0</v>
      </c>
      <c r="DB83" s="20">
        <f t="shared" si="73"/>
        <v>0</v>
      </c>
      <c r="DC83" s="20">
        <f t="shared" si="73"/>
        <v>0</v>
      </c>
      <c r="DD83" s="20">
        <f t="shared" si="73"/>
        <v>0</v>
      </c>
      <c r="DE83" s="20">
        <f t="shared" si="73"/>
        <v>0</v>
      </c>
      <c r="DF83" s="20">
        <f t="shared" si="73"/>
        <v>0</v>
      </c>
      <c r="DG83" s="20">
        <f t="shared" si="73"/>
        <v>0</v>
      </c>
      <c r="DH83" s="20">
        <f t="shared" si="73"/>
        <v>0</v>
      </c>
      <c r="DI83" s="20">
        <f t="shared" si="73"/>
        <v>0</v>
      </c>
      <c r="DJ83" s="20">
        <f t="shared" si="73"/>
        <v>0</v>
      </c>
      <c r="DK83" s="20">
        <f t="shared" si="73"/>
        <v>15000000</v>
      </c>
      <c r="DL83" s="20">
        <f t="shared" si="73"/>
        <v>0</v>
      </c>
      <c r="DM83" s="20">
        <f t="shared" si="73"/>
        <v>0</v>
      </c>
      <c r="DN83" s="20">
        <f t="shared" si="73"/>
        <v>0</v>
      </c>
      <c r="DO83" s="20">
        <f t="shared" si="74"/>
        <v>0</v>
      </c>
      <c r="DP83" s="20">
        <f t="shared" si="74"/>
        <v>0</v>
      </c>
    </row>
    <row r="84" spans="1:120" ht="59.25" customHeight="1" x14ac:dyDescent="0.3">
      <c r="A84" s="208"/>
      <c r="B84" s="58" t="s">
        <v>244</v>
      </c>
      <c r="C84" s="28" t="s">
        <v>245</v>
      </c>
      <c r="D84" s="17" t="s">
        <v>246</v>
      </c>
      <c r="E84" s="18">
        <v>520</v>
      </c>
      <c r="F84" s="19" t="s">
        <v>133</v>
      </c>
      <c r="G84" s="20">
        <f t="shared" si="59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1">
        <f t="shared" si="60"/>
        <v>0.84831211666666662</v>
      </c>
      <c r="AD84" s="20">
        <f t="shared" si="75"/>
        <v>50898727</v>
      </c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>
        <f>+'[1]ENERO 2019'!$Y$1132</f>
        <v>50898727</v>
      </c>
      <c r="AU84" s="20"/>
      <c r="AV84" s="20"/>
      <c r="AW84" s="20"/>
      <c r="AX84" s="20"/>
      <c r="AY84" s="20"/>
      <c r="AZ84" s="21">
        <f t="shared" si="12"/>
        <v>0.15168788333333338</v>
      </c>
      <c r="BA84" s="20">
        <f t="shared" si="67"/>
        <v>9101273</v>
      </c>
      <c r="BB84" s="20">
        <f t="shared" si="68"/>
        <v>0</v>
      </c>
      <c r="BC84" s="20">
        <f t="shared" si="68"/>
        <v>0</v>
      </c>
      <c r="BD84" s="20">
        <f t="shared" si="68"/>
        <v>0</v>
      </c>
      <c r="BE84" s="20">
        <f t="shared" si="68"/>
        <v>0</v>
      </c>
      <c r="BF84" s="20">
        <f t="shared" si="68"/>
        <v>0</v>
      </c>
      <c r="BG84" s="20">
        <f t="shared" si="68"/>
        <v>0</v>
      </c>
      <c r="BH84" s="20">
        <f t="shared" si="68"/>
        <v>0</v>
      </c>
      <c r="BI84" s="20">
        <f t="shared" si="68"/>
        <v>0</v>
      </c>
      <c r="BJ84" s="20">
        <f t="shared" si="68"/>
        <v>0</v>
      </c>
      <c r="BK84" s="20">
        <f t="shared" si="68"/>
        <v>0</v>
      </c>
      <c r="BL84" s="20">
        <f t="shared" si="68"/>
        <v>0</v>
      </c>
      <c r="BM84" s="20">
        <f t="shared" si="68"/>
        <v>0</v>
      </c>
      <c r="BN84" s="20">
        <f t="shared" si="68"/>
        <v>0</v>
      </c>
      <c r="BO84" s="20">
        <f t="shared" si="68"/>
        <v>0</v>
      </c>
      <c r="BP84" s="20">
        <f t="shared" si="68"/>
        <v>0</v>
      </c>
      <c r="BQ84" s="20">
        <f t="shared" si="68"/>
        <v>9101273</v>
      </c>
      <c r="BR84" s="20">
        <f t="shared" si="69"/>
        <v>0</v>
      </c>
      <c r="BS84" s="20">
        <f t="shared" si="69"/>
        <v>0</v>
      </c>
      <c r="BT84" s="20">
        <f t="shared" si="69"/>
        <v>0</v>
      </c>
      <c r="BU84" s="20">
        <f t="shared" si="69"/>
        <v>0</v>
      </c>
      <c r="BV84" s="20">
        <f t="shared" si="69"/>
        <v>0</v>
      </c>
      <c r="BW84" s="21">
        <f t="shared" si="61"/>
        <v>0.34713500000000003</v>
      </c>
      <c r="BX84" s="20">
        <f t="shared" si="70"/>
        <v>20828100</v>
      </c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>
        <f>+'[1]ENERO 2019'!$H$1130</f>
        <v>20828100</v>
      </c>
      <c r="CO84" s="20"/>
      <c r="CP84" s="20"/>
      <c r="CQ84" s="20"/>
      <c r="CR84" s="20"/>
      <c r="CS84" s="20"/>
      <c r="CT84" s="21">
        <f t="shared" si="71"/>
        <v>0.65286500000000003</v>
      </c>
      <c r="CU84" s="20">
        <f t="shared" si="41"/>
        <v>39171900</v>
      </c>
      <c r="CV84" s="20">
        <f t="shared" si="72"/>
        <v>0</v>
      </c>
      <c r="CW84" s="20">
        <f t="shared" si="72"/>
        <v>0</v>
      </c>
      <c r="CX84" s="20"/>
      <c r="CY84" s="20">
        <f t="shared" si="73"/>
        <v>0</v>
      </c>
      <c r="CZ84" s="20">
        <f t="shared" si="73"/>
        <v>0</v>
      </c>
      <c r="DA84" s="20">
        <f t="shared" si="73"/>
        <v>0</v>
      </c>
      <c r="DB84" s="20">
        <f t="shared" si="73"/>
        <v>0</v>
      </c>
      <c r="DC84" s="20">
        <f t="shared" si="73"/>
        <v>0</v>
      </c>
      <c r="DD84" s="20">
        <f t="shared" si="73"/>
        <v>0</v>
      </c>
      <c r="DE84" s="20">
        <f t="shared" si="73"/>
        <v>0</v>
      </c>
      <c r="DF84" s="20">
        <f t="shared" si="73"/>
        <v>0</v>
      </c>
      <c r="DG84" s="20">
        <f t="shared" si="73"/>
        <v>0</v>
      </c>
      <c r="DH84" s="20">
        <f t="shared" si="73"/>
        <v>0</v>
      </c>
      <c r="DI84" s="20">
        <f t="shared" si="73"/>
        <v>0</v>
      </c>
      <c r="DJ84" s="20">
        <f t="shared" si="73"/>
        <v>0</v>
      </c>
      <c r="DK84" s="20">
        <f t="shared" si="73"/>
        <v>39171900</v>
      </c>
      <c r="DL84" s="20">
        <f t="shared" si="73"/>
        <v>0</v>
      </c>
      <c r="DM84" s="20">
        <f t="shared" si="73"/>
        <v>0</v>
      </c>
      <c r="DN84" s="20">
        <f t="shared" si="73"/>
        <v>0</v>
      </c>
      <c r="DO84" s="20">
        <f t="shared" si="74"/>
        <v>0</v>
      </c>
      <c r="DP84" s="20">
        <f t="shared" si="74"/>
        <v>0</v>
      </c>
    </row>
    <row r="85" spans="1:120" ht="51" customHeight="1" x14ac:dyDescent="0.3">
      <c r="A85" s="208"/>
      <c r="B85" s="216" t="s">
        <v>247</v>
      </c>
      <c r="C85" s="28" t="s">
        <v>248</v>
      </c>
      <c r="D85" s="17" t="s">
        <v>249</v>
      </c>
      <c r="E85" s="18">
        <v>520</v>
      </c>
      <c r="F85" s="19" t="s">
        <v>133</v>
      </c>
      <c r="G85" s="20">
        <f t="shared" si="59"/>
        <v>150000000</v>
      </c>
      <c r="H85" s="30"/>
      <c r="I85" s="20"/>
      <c r="J85" s="20"/>
      <c r="K85" s="3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1">
        <f t="shared" si="60"/>
        <v>0</v>
      </c>
      <c r="AD85" s="20">
        <f t="shared" si="75"/>
        <v>0</v>
      </c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1">
        <f t="shared" si="12"/>
        <v>1</v>
      </c>
      <c r="BA85" s="20">
        <f t="shared" si="67"/>
        <v>150000000</v>
      </c>
      <c r="BB85" s="20">
        <f t="shared" si="68"/>
        <v>0</v>
      </c>
      <c r="BC85" s="20">
        <f t="shared" si="68"/>
        <v>0</v>
      </c>
      <c r="BD85" s="20">
        <f t="shared" si="68"/>
        <v>0</v>
      </c>
      <c r="BE85" s="20">
        <f t="shared" si="68"/>
        <v>0</v>
      </c>
      <c r="BF85" s="20">
        <f t="shared" si="68"/>
        <v>0</v>
      </c>
      <c r="BG85" s="20">
        <f t="shared" si="68"/>
        <v>0</v>
      </c>
      <c r="BH85" s="20">
        <f t="shared" si="68"/>
        <v>0</v>
      </c>
      <c r="BI85" s="20">
        <f t="shared" si="68"/>
        <v>0</v>
      </c>
      <c r="BJ85" s="20">
        <f t="shared" si="68"/>
        <v>0</v>
      </c>
      <c r="BK85" s="20">
        <f t="shared" si="68"/>
        <v>0</v>
      </c>
      <c r="BL85" s="20">
        <f t="shared" si="68"/>
        <v>0</v>
      </c>
      <c r="BM85" s="20">
        <f t="shared" si="68"/>
        <v>0</v>
      </c>
      <c r="BN85" s="20">
        <f t="shared" si="68"/>
        <v>0</v>
      </c>
      <c r="BO85" s="20">
        <f t="shared" si="68"/>
        <v>0</v>
      </c>
      <c r="BP85" s="20">
        <f t="shared" si="68"/>
        <v>0</v>
      </c>
      <c r="BQ85" s="20">
        <f t="shared" si="68"/>
        <v>150000000</v>
      </c>
      <c r="BR85" s="20">
        <f t="shared" si="69"/>
        <v>0</v>
      </c>
      <c r="BS85" s="20">
        <f t="shared" si="69"/>
        <v>0</v>
      </c>
      <c r="BT85" s="20">
        <f t="shared" si="69"/>
        <v>0</v>
      </c>
      <c r="BU85" s="20">
        <f t="shared" si="69"/>
        <v>0</v>
      </c>
      <c r="BV85" s="20">
        <f t="shared" si="69"/>
        <v>0</v>
      </c>
      <c r="BW85" s="21">
        <f t="shared" si="61"/>
        <v>0</v>
      </c>
      <c r="BX85" s="20">
        <f t="shared" si="70"/>
        <v>0</v>
      </c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1">
        <f t="shared" si="71"/>
        <v>1</v>
      </c>
      <c r="CU85" s="20">
        <f t="shared" si="41"/>
        <v>150000000</v>
      </c>
      <c r="CV85" s="20">
        <f t="shared" si="72"/>
        <v>0</v>
      </c>
      <c r="CW85" s="20">
        <f t="shared" si="72"/>
        <v>0</v>
      </c>
      <c r="CX85" s="20"/>
      <c r="CY85" s="20">
        <f t="shared" si="73"/>
        <v>0</v>
      </c>
      <c r="CZ85" s="20">
        <f t="shared" si="73"/>
        <v>0</v>
      </c>
      <c r="DA85" s="20">
        <f t="shared" si="73"/>
        <v>0</v>
      </c>
      <c r="DB85" s="20">
        <f t="shared" si="73"/>
        <v>0</v>
      </c>
      <c r="DC85" s="20">
        <f t="shared" si="73"/>
        <v>0</v>
      </c>
      <c r="DD85" s="20">
        <f t="shared" si="73"/>
        <v>0</v>
      </c>
      <c r="DE85" s="20">
        <f t="shared" si="73"/>
        <v>0</v>
      </c>
      <c r="DF85" s="20">
        <f t="shared" si="73"/>
        <v>0</v>
      </c>
      <c r="DG85" s="20">
        <f t="shared" si="73"/>
        <v>0</v>
      </c>
      <c r="DH85" s="20">
        <f t="shared" si="73"/>
        <v>0</v>
      </c>
      <c r="DI85" s="20">
        <f t="shared" si="73"/>
        <v>0</v>
      </c>
      <c r="DJ85" s="20">
        <f t="shared" si="73"/>
        <v>0</v>
      </c>
      <c r="DK85" s="20">
        <f t="shared" si="73"/>
        <v>150000000</v>
      </c>
      <c r="DL85" s="20">
        <f t="shared" si="73"/>
        <v>0</v>
      </c>
      <c r="DM85" s="20">
        <f t="shared" si="73"/>
        <v>0</v>
      </c>
      <c r="DN85" s="20">
        <f t="shared" si="73"/>
        <v>0</v>
      </c>
      <c r="DO85" s="20">
        <f t="shared" si="74"/>
        <v>0</v>
      </c>
      <c r="DP85" s="20">
        <f t="shared" si="74"/>
        <v>0</v>
      </c>
    </row>
    <row r="86" spans="1:120" ht="30.75" customHeight="1" x14ac:dyDescent="0.3">
      <c r="A86" s="208"/>
      <c r="B86" s="217"/>
      <c r="C86" s="28" t="s">
        <v>250</v>
      </c>
      <c r="D86" s="17" t="s">
        <v>251</v>
      </c>
      <c r="E86" s="18">
        <v>520</v>
      </c>
      <c r="F86" s="19" t="s">
        <v>226</v>
      </c>
      <c r="G86" s="20">
        <f t="shared" si="59"/>
        <v>2010000000</v>
      </c>
      <c r="H86" s="42"/>
      <c r="I86" s="30"/>
      <c r="J86" s="30"/>
      <c r="K86" s="3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v>2000000000</v>
      </c>
      <c r="W86" s="20"/>
      <c r="X86" s="20"/>
      <c r="Y86" s="20"/>
      <c r="Z86" s="20"/>
      <c r="AA86" s="20"/>
      <c r="AB86" s="20">
        <f>10000000</f>
        <v>10000000</v>
      </c>
      <c r="AC86" s="21">
        <f t="shared" si="60"/>
        <v>2.5672139303482585E-3</v>
      </c>
      <c r="AD86" s="20">
        <f t="shared" si="75"/>
        <v>5160100</v>
      </c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>
        <f>+'[1]ENERO 2019'!$X$1156</f>
        <v>5160100</v>
      </c>
      <c r="AT86" s="20"/>
      <c r="AU86" s="20"/>
      <c r="AV86" s="20"/>
      <c r="AW86" s="20"/>
      <c r="AX86" s="20"/>
      <c r="AY86" s="20"/>
      <c r="AZ86" s="21">
        <f t="shared" si="12"/>
        <v>0.99743278606965169</v>
      </c>
      <c r="BA86" s="20">
        <f t="shared" si="67"/>
        <v>2004839900</v>
      </c>
      <c r="BB86" s="20">
        <f t="shared" si="68"/>
        <v>0</v>
      </c>
      <c r="BC86" s="20">
        <f t="shared" si="68"/>
        <v>0</v>
      </c>
      <c r="BD86" s="20">
        <f t="shared" si="68"/>
        <v>0</v>
      </c>
      <c r="BE86" s="20">
        <f t="shared" si="68"/>
        <v>0</v>
      </c>
      <c r="BF86" s="20">
        <f t="shared" si="68"/>
        <v>0</v>
      </c>
      <c r="BG86" s="20">
        <f t="shared" si="68"/>
        <v>0</v>
      </c>
      <c r="BH86" s="20">
        <f t="shared" si="68"/>
        <v>0</v>
      </c>
      <c r="BI86" s="20">
        <f t="shared" si="68"/>
        <v>0</v>
      </c>
      <c r="BJ86" s="20">
        <f t="shared" si="68"/>
        <v>0</v>
      </c>
      <c r="BK86" s="20">
        <f t="shared" si="68"/>
        <v>0</v>
      </c>
      <c r="BL86" s="20">
        <f t="shared" si="68"/>
        <v>0</v>
      </c>
      <c r="BM86" s="20">
        <f t="shared" si="68"/>
        <v>0</v>
      </c>
      <c r="BN86" s="20">
        <f t="shared" si="68"/>
        <v>0</v>
      </c>
      <c r="BO86" s="20">
        <f t="shared" si="68"/>
        <v>0</v>
      </c>
      <c r="BP86" s="20">
        <f t="shared" si="68"/>
        <v>1994839900</v>
      </c>
      <c r="BQ86" s="20">
        <f t="shared" si="68"/>
        <v>0</v>
      </c>
      <c r="BR86" s="20">
        <f t="shared" si="69"/>
        <v>0</v>
      </c>
      <c r="BS86" s="20">
        <f t="shared" si="69"/>
        <v>0</v>
      </c>
      <c r="BT86" s="20">
        <f t="shared" si="69"/>
        <v>0</v>
      </c>
      <c r="BU86" s="20">
        <f t="shared" si="69"/>
        <v>0</v>
      </c>
      <c r="BV86" s="20">
        <f t="shared" si="69"/>
        <v>10000000</v>
      </c>
      <c r="BW86" s="21">
        <f t="shared" si="61"/>
        <v>0</v>
      </c>
      <c r="BX86" s="20">
        <f t="shared" si="70"/>
        <v>0</v>
      </c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1">
        <f t="shared" si="71"/>
        <v>1</v>
      </c>
      <c r="CU86" s="20">
        <f t="shared" si="41"/>
        <v>2010000000</v>
      </c>
      <c r="CV86" s="20">
        <f t="shared" si="72"/>
        <v>0</v>
      </c>
      <c r="CW86" s="20">
        <f t="shared" si="72"/>
        <v>0</v>
      </c>
      <c r="CX86" s="20"/>
      <c r="CY86" s="20">
        <f t="shared" si="73"/>
        <v>0</v>
      </c>
      <c r="CZ86" s="20">
        <f t="shared" si="73"/>
        <v>0</v>
      </c>
      <c r="DA86" s="20">
        <f t="shared" si="73"/>
        <v>0</v>
      </c>
      <c r="DB86" s="20">
        <f t="shared" si="73"/>
        <v>0</v>
      </c>
      <c r="DC86" s="20">
        <f t="shared" si="73"/>
        <v>0</v>
      </c>
      <c r="DD86" s="20">
        <f t="shared" si="73"/>
        <v>0</v>
      </c>
      <c r="DE86" s="20">
        <f t="shared" si="73"/>
        <v>0</v>
      </c>
      <c r="DF86" s="20">
        <f t="shared" si="73"/>
        <v>0</v>
      </c>
      <c r="DG86" s="20">
        <f t="shared" si="73"/>
        <v>0</v>
      </c>
      <c r="DH86" s="20">
        <f t="shared" si="73"/>
        <v>0</v>
      </c>
      <c r="DI86" s="20">
        <f t="shared" si="73"/>
        <v>0</v>
      </c>
      <c r="DJ86" s="20">
        <f t="shared" si="73"/>
        <v>2000000000</v>
      </c>
      <c r="DK86" s="20">
        <f t="shared" si="73"/>
        <v>0</v>
      </c>
      <c r="DL86" s="20">
        <f t="shared" si="73"/>
        <v>0</v>
      </c>
      <c r="DM86" s="20">
        <f t="shared" si="73"/>
        <v>0</v>
      </c>
      <c r="DN86" s="20">
        <f t="shared" si="73"/>
        <v>0</v>
      </c>
      <c r="DO86" s="20">
        <f t="shared" si="74"/>
        <v>0</v>
      </c>
      <c r="DP86" s="20">
        <f t="shared" si="74"/>
        <v>10000000</v>
      </c>
    </row>
    <row r="87" spans="1:120" ht="32.25" customHeight="1" x14ac:dyDescent="0.3">
      <c r="A87" s="208"/>
      <c r="B87" s="217"/>
      <c r="C87" s="28" t="s">
        <v>252</v>
      </c>
      <c r="D87" s="17" t="s">
        <v>253</v>
      </c>
      <c r="E87" s="18">
        <v>520</v>
      </c>
      <c r="F87" s="19" t="s">
        <v>133</v>
      </c>
      <c r="G87" s="20">
        <f t="shared" si="59"/>
        <v>12000000</v>
      </c>
      <c r="H87" s="30"/>
      <c r="I87" s="30"/>
      <c r="J87" s="30"/>
      <c r="K87" s="30"/>
      <c r="L87" s="3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1">
        <f t="shared" si="60"/>
        <v>0.83888891666666665</v>
      </c>
      <c r="AD87" s="20">
        <f t="shared" si="75"/>
        <v>10066667</v>
      </c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>
        <f>+'[1]ENERO 2019'!$Y$1162</f>
        <v>10066667</v>
      </c>
      <c r="AU87" s="20"/>
      <c r="AV87" s="20"/>
      <c r="AW87" s="20"/>
      <c r="AX87" s="20"/>
      <c r="AY87" s="20"/>
      <c r="AZ87" s="21">
        <f t="shared" si="12"/>
        <v>0.16111108333333335</v>
      </c>
      <c r="BA87" s="20">
        <f t="shared" si="67"/>
        <v>1933333</v>
      </c>
      <c r="BB87" s="20">
        <f t="shared" si="68"/>
        <v>0</v>
      </c>
      <c r="BC87" s="20">
        <f t="shared" si="68"/>
        <v>0</v>
      </c>
      <c r="BD87" s="20">
        <f t="shared" si="68"/>
        <v>0</v>
      </c>
      <c r="BE87" s="20">
        <f t="shared" si="68"/>
        <v>0</v>
      </c>
      <c r="BF87" s="20">
        <f t="shared" si="68"/>
        <v>0</v>
      </c>
      <c r="BG87" s="20">
        <f t="shared" si="68"/>
        <v>0</v>
      </c>
      <c r="BH87" s="20">
        <f t="shared" si="68"/>
        <v>0</v>
      </c>
      <c r="BI87" s="20">
        <f t="shared" si="68"/>
        <v>0</v>
      </c>
      <c r="BJ87" s="20">
        <f t="shared" si="68"/>
        <v>0</v>
      </c>
      <c r="BK87" s="20">
        <f t="shared" si="68"/>
        <v>0</v>
      </c>
      <c r="BL87" s="20">
        <f t="shared" si="68"/>
        <v>0</v>
      </c>
      <c r="BM87" s="20">
        <f t="shared" si="68"/>
        <v>0</v>
      </c>
      <c r="BN87" s="20">
        <f t="shared" si="68"/>
        <v>0</v>
      </c>
      <c r="BO87" s="20">
        <f t="shared" si="68"/>
        <v>0</v>
      </c>
      <c r="BP87" s="20">
        <f t="shared" si="68"/>
        <v>0</v>
      </c>
      <c r="BQ87" s="20">
        <f t="shared" si="68"/>
        <v>1933333</v>
      </c>
      <c r="BR87" s="20">
        <f t="shared" si="69"/>
        <v>0</v>
      </c>
      <c r="BS87" s="20">
        <f t="shared" si="69"/>
        <v>0</v>
      </c>
      <c r="BT87" s="20">
        <f t="shared" si="69"/>
        <v>0</v>
      </c>
      <c r="BU87" s="20">
        <f t="shared" si="69"/>
        <v>0</v>
      </c>
      <c r="BV87" s="20">
        <f t="shared" si="69"/>
        <v>0</v>
      </c>
      <c r="BW87" s="21">
        <f t="shared" si="61"/>
        <v>0.83766358333333335</v>
      </c>
      <c r="BX87" s="20">
        <f t="shared" si="70"/>
        <v>10051963</v>
      </c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>
        <f>+'[1]ENERO 2019'!$H$1160</f>
        <v>10051963</v>
      </c>
      <c r="CO87" s="20"/>
      <c r="CP87" s="20"/>
      <c r="CQ87" s="20"/>
      <c r="CR87" s="20"/>
      <c r="CS87" s="20"/>
      <c r="CT87" s="21">
        <f t="shared" si="71"/>
        <v>0.16233641666666665</v>
      </c>
      <c r="CU87" s="20">
        <f t="shared" si="41"/>
        <v>1948037</v>
      </c>
      <c r="CV87" s="20">
        <f t="shared" si="72"/>
        <v>0</v>
      </c>
      <c r="CW87" s="20">
        <f t="shared" si="72"/>
        <v>0</v>
      </c>
      <c r="CX87" s="20"/>
      <c r="CY87" s="20">
        <f t="shared" si="73"/>
        <v>0</v>
      </c>
      <c r="CZ87" s="20">
        <f t="shared" si="73"/>
        <v>0</v>
      </c>
      <c r="DA87" s="20">
        <f t="shared" si="73"/>
        <v>0</v>
      </c>
      <c r="DB87" s="20">
        <f t="shared" si="73"/>
        <v>0</v>
      </c>
      <c r="DC87" s="20">
        <f t="shared" si="73"/>
        <v>0</v>
      </c>
      <c r="DD87" s="20">
        <f t="shared" si="73"/>
        <v>0</v>
      </c>
      <c r="DE87" s="20">
        <f t="shared" si="73"/>
        <v>0</v>
      </c>
      <c r="DF87" s="20">
        <f t="shared" si="73"/>
        <v>0</v>
      </c>
      <c r="DG87" s="20">
        <f t="shared" si="73"/>
        <v>0</v>
      </c>
      <c r="DH87" s="20">
        <f t="shared" si="73"/>
        <v>0</v>
      </c>
      <c r="DI87" s="20">
        <f t="shared" si="73"/>
        <v>0</v>
      </c>
      <c r="DJ87" s="20">
        <f t="shared" si="73"/>
        <v>0</v>
      </c>
      <c r="DK87" s="20">
        <f t="shared" si="73"/>
        <v>1948037</v>
      </c>
      <c r="DL87" s="20">
        <f t="shared" si="73"/>
        <v>0</v>
      </c>
      <c r="DM87" s="20">
        <f t="shared" si="73"/>
        <v>0</v>
      </c>
      <c r="DN87" s="20">
        <f t="shared" si="73"/>
        <v>0</v>
      </c>
      <c r="DO87" s="20">
        <f t="shared" si="74"/>
        <v>0</v>
      </c>
      <c r="DP87" s="20">
        <f t="shared" si="74"/>
        <v>0</v>
      </c>
    </row>
    <row r="88" spans="1:120" ht="34.5" customHeight="1" x14ac:dyDescent="0.3">
      <c r="A88" s="208"/>
      <c r="B88" s="217"/>
      <c r="C88" s="28" t="s">
        <v>254</v>
      </c>
      <c r="D88" s="17" t="s">
        <v>255</v>
      </c>
      <c r="E88" s="18">
        <v>520</v>
      </c>
      <c r="F88" s="19" t="s">
        <v>133</v>
      </c>
      <c r="G88" s="20">
        <f t="shared" si="59"/>
        <v>250000000</v>
      </c>
      <c r="H88" s="30"/>
      <c r="I88" s="20">
        <v>250000000</v>
      </c>
      <c r="J88" s="30"/>
      <c r="K88" s="30"/>
      <c r="L88" s="3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1">
        <f t="shared" si="60"/>
        <v>0</v>
      </c>
      <c r="AD88" s="20">
        <f t="shared" si="75"/>
        <v>0</v>
      </c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1">
        <f t="shared" si="12"/>
        <v>1</v>
      </c>
      <c r="BA88" s="20">
        <f t="shared" si="67"/>
        <v>250000000</v>
      </c>
      <c r="BB88" s="20">
        <f t="shared" si="68"/>
        <v>0</v>
      </c>
      <c r="BC88" s="20">
        <f t="shared" si="68"/>
        <v>250000000</v>
      </c>
      <c r="BD88" s="20">
        <f t="shared" si="68"/>
        <v>0</v>
      </c>
      <c r="BE88" s="20">
        <f t="shared" si="68"/>
        <v>0</v>
      </c>
      <c r="BF88" s="20">
        <f t="shared" si="68"/>
        <v>0</v>
      </c>
      <c r="BG88" s="20">
        <f t="shared" si="68"/>
        <v>0</v>
      </c>
      <c r="BH88" s="20">
        <f t="shared" si="68"/>
        <v>0</v>
      </c>
      <c r="BI88" s="20">
        <f t="shared" si="68"/>
        <v>0</v>
      </c>
      <c r="BJ88" s="20">
        <f t="shared" si="68"/>
        <v>0</v>
      </c>
      <c r="BK88" s="20">
        <f t="shared" si="68"/>
        <v>0</v>
      </c>
      <c r="BL88" s="20">
        <f t="shared" si="68"/>
        <v>0</v>
      </c>
      <c r="BM88" s="20">
        <f t="shared" si="68"/>
        <v>0</v>
      </c>
      <c r="BN88" s="20">
        <f t="shared" si="68"/>
        <v>0</v>
      </c>
      <c r="BO88" s="20">
        <f t="shared" si="68"/>
        <v>0</v>
      </c>
      <c r="BP88" s="20">
        <f t="shared" si="68"/>
        <v>0</v>
      </c>
      <c r="BQ88" s="20">
        <f t="shared" si="68"/>
        <v>0</v>
      </c>
      <c r="BR88" s="20">
        <f t="shared" si="69"/>
        <v>0</v>
      </c>
      <c r="BS88" s="20">
        <f t="shared" si="69"/>
        <v>0</v>
      </c>
      <c r="BT88" s="20">
        <f t="shared" si="69"/>
        <v>0</v>
      </c>
      <c r="BU88" s="20">
        <f t="shared" si="69"/>
        <v>0</v>
      </c>
      <c r="BV88" s="20">
        <f t="shared" si="69"/>
        <v>0</v>
      </c>
      <c r="BW88" s="21">
        <f t="shared" si="61"/>
        <v>0</v>
      </c>
      <c r="BX88" s="20">
        <f t="shared" si="70"/>
        <v>0</v>
      </c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1">
        <f t="shared" si="71"/>
        <v>1</v>
      </c>
      <c r="CU88" s="20">
        <f t="shared" si="41"/>
        <v>250000000</v>
      </c>
      <c r="CV88" s="20">
        <f t="shared" si="72"/>
        <v>0</v>
      </c>
      <c r="CW88" s="20">
        <f t="shared" si="72"/>
        <v>250000000</v>
      </c>
      <c r="CX88" s="20"/>
      <c r="CY88" s="20">
        <f t="shared" si="73"/>
        <v>0</v>
      </c>
      <c r="CZ88" s="20">
        <f t="shared" si="73"/>
        <v>0</v>
      </c>
      <c r="DA88" s="20">
        <f t="shared" si="73"/>
        <v>0</v>
      </c>
      <c r="DB88" s="20">
        <f t="shared" si="73"/>
        <v>0</v>
      </c>
      <c r="DC88" s="20">
        <f t="shared" si="73"/>
        <v>0</v>
      </c>
      <c r="DD88" s="20">
        <f t="shared" si="73"/>
        <v>0</v>
      </c>
      <c r="DE88" s="20">
        <f t="shared" si="73"/>
        <v>0</v>
      </c>
      <c r="DF88" s="20">
        <f t="shared" si="73"/>
        <v>0</v>
      </c>
      <c r="DG88" s="20">
        <f t="shared" si="73"/>
        <v>0</v>
      </c>
      <c r="DH88" s="20">
        <f t="shared" si="73"/>
        <v>0</v>
      </c>
      <c r="DI88" s="20">
        <f t="shared" si="73"/>
        <v>0</v>
      </c>
      <c r="DJ88" s="20">
        <f t="shared" si="73"/>
        <v>0</v>
      </c>
      <c r="DK88" s="20">
        <f t="shared" si="73"/>
        <v>0</v>
      </c>
      <c r="DL88" s="20">
        <f t="shared" si="73"/>
        <v>0</v>
      </c>
      <c r="DM88" s="20">
        <f t="shared" si="73"/>
        <v>0</v>
      </c>
      <c r="DN88" s="20">
        <f t="shared" si="73"/>
        <v>0</v>
      </c>
      <c r="DO88" s="20">
        <f t="shared" si="74"/>
        <v>0</v>
      </c>
      <c r="DP88" s="20">
        <f t="shared" si="74"/>
        <v>0</v>
      </c>
    </row>
    <row r="89" spans="1:120" ht="31.5" customHeight="1" x14ac:dyDescent="0.3">
      <c r="A89" s="208"/>
      <c r="B89" s="217"/>
      <c r="C89" s="28" t="s">
        <v>256</v>
      </c>
      <c r="D89" s="17" t="s">
        <v>257</v>
      </c>
      <c r="E89" s="18">
        <v>520</v>
      </c>
      <c r="F89" s="19" t="s">
        <v>133</v>
      </c>
      <c r="G89" s="20">
        <f t="shared" si="59"/>
        <v>0</v>
      </c>
      <c r="H89" s="30"/>
      <c r="I89" s="20"/>
      <c r="J89" s="20"/>
      <c r="K89" s="30"/>
      <c r="L89" s="3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1" t="e">
        <f t="shared" si="60"/>
        <v>#DIV/0!</v>
      </c>
      <c r="AD89" s="20">
        <f t="shared" si="75"/>
        <v>0</v>
      </c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1" t="e">
        <f t="shared" si="12"/>
        <v>#DIV/0!</v>
      </c>
      <c r="BA89" s="20">
        <f t="shared" si="67"/>
        <v>0</v>
      </c>
      <c r="BB89" s="20">
        <f t="shared" si="68"/>
        <v>0</v>
      </c>
      <c r="BC89" s="20">
        <f t="shared" si="68"/>
        <v>0</v>
      </c>
      <c r="BD89" s="20">
        <f t="shared" si="68"/>
        <v>0</v>
      </c>
      <c r="BE89" s="20">
        <f t="shared" si="68"/>
        <v>0</v>
      </c>
      <c r="BF89" s="20">
        <f t="shared" si="68"/>
        <v>0</v>
      </c>
      <c r="BG89" s="20">
        <f t="shared" si="68"/>
        <v>0</v>
      </c>
      <c r="BH89" s="20">
        <f t="shared" si="68"/>
        <v>0</v>
      </c>
      <c r="BI89" s="20">
        <f t="shared" si="68"/>
        <v>0</v>
      </c>
      <c r="BJ89" s="20">
        <f t="shared" si="68"/>
        <v>0</v>
      </c>
      <c r="BK89" s="20">
        <f t="shared" si="68"/>
        <v>0</v>
      </c>
      <c r="BL89" s="20">
        <f t="shared" si="68"/>
        <v>0</v>
      </c>
      <c r="BM89" s="20">
        <f t="shared" si="68"/>
        <v>0</v>
      </c>
      <c r="BN89" s="20">
        <f t="shared" si="68"/>
        <v>0</v>
      </c>
      <c r="BO89" s="20">
        <f t="shared" si="68"/>
        <v>0</v>
      </c>
      <c r="BP89" s="20">
        <f t="shared" si="68"/>
        <v>0</v>
      </c>
      <c r="BQ89" s="20">
        <f t="shared" si="68"/>
        <v>0</v>
      </c>
      <c r="BR89" s="20">
        <f t="shared" si="69"/>
        <v>0</v>
      </c>
      <c r="BS89" s="20">
        <f t="shared" si="69"/>
        <v>0</v>
      </c>
      <c r="BT89" s="20">
        <f t="shared" si="69"/>
        <v>0</v>
      </c>
      <c r="BU89" s="20">
        <f t="shared" si="69"/>
        <v>0</v>
      </c>
      <c r="BV89" s="20">
        <f t="shared" si="69"/>
        <v>0</v>
      </c>
      <c r="BW89" s="21" t="e">
        <f t="shared" si="61"/>
        <v>#DIV/0!</v>
      </c>
      <c r="BX89" s="20">
        <f t="shared" si="70"/>
        <v>0</v>
      </c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1" t="e">
        <f t="shared" si="71"/>
        <v>#DIV/0!</v>
      </c>
      <c r="CU89" s="20">
        <f t="shared" si="41"/>
        <v>0</v>
      </c>
      <c r="CV89" s="20">
        <f t="shared" si="72"/>
        <v>0</v>
      </c>
      <c r="CW89" s="20">
        <f t="shared" si="72"/>
        <v>0</v>
      </c>
      <c r="CX89" s="20"/>
      <c r="CY89" s="20">
        <f t="shared" si="73"/>
        <v>0</v>
      </c>
      <c r="CZ89" s="20">
        <f t="shared" si="73"/>
        <v>0</v>
      </c>
      <c r="DA89" s="20">
        <f t="shared" si="73"/>
        <v>0</v>
      </c>
      <c r="DB89" s="20">
        <f t="shared" si="73"/>
        <v>0</v>
      </c>
      <c r="DC89" s="20">
        <f t="shared" si="73"/>
        <v>0</v>
      </c>
      <c r="DD89" s="20">
        <f t="shared" si="73"/>
        <v>0</v>
      </c>
      <c r="DE89" s="20">
        <f t="shared" si="73"/>
        <v>0</v>
      </c>
      <c r="DF89" s="20">
        <f t="shared" si="73"/>
        <v>0</v>
      </c>
      <c r="DG89" s="20">
        <f t="shared" si="73"/>
        <v>0</v>
      </c>
      <c r="DH89" s="20">
        <f t="shared" si="73"/>
        <v>0</v>
      </c>
      <c r="DI89" s="20">
        <f t="shared" si="73"/>
        <v>0</v>
      </c>
      <c r="DJ89" s="20">
        <f t="shared" si="73"/>
        <v>0</v>
      </c>
      <c r="DK89" s="20">
        <f t="shared" si="73"/>
        <v>0</v>
      </c>
      <c r="DL89" s="20">
        <f t="shared" si="73"/>
        <v>0</v>
      </c>
      <c r="DM89" s="20">
        <f t="shared" si="73"/>
        <v>0</v>
      </c>
      <c r="DN89" s="20">
        <f t="shared" si="73"/>
        <v>0</v>
      </c>
      <c r="DO89" s="20">
        <f t="shared" si="74"/>
        <v>0</v>
      </c>
      <c r="DP89" s="20">
        <f t="shared" si="74"/>
        <v>0</v>
      </c>
    </row>
    <row r="90" spans="1:120" ht="72" customHeight="1" x14ac:dyDescent="0.3">
      <c r="A90" s="208"/>
      <c r="B90" s="217"/>
      <c r="C90" s="28" t="s">
        <v>258</v>
      </c>
      <c r="D90" s="17" t="s">
        <v>259</v>
      </c>
      <c r="E90" s="18">
        <v>520</v>
      </c>
      <c r="F90" s="19" t="s">
        <v>260</v>
      </c>
      <c r="G90" s="20">
        <f t="shared" si="59"/>
        <v>538900527</v>
      </c>
      <c r="H90" s="30"/>
      <c r="I90" s="30">
        <v>100000000</v>
      </c>
      <c r="J90" s="30"/>
      <c r="K90" s="30"/>
      <c r="L90" s="3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>
        <f>428900527</f>
        <v>428900527</v>
      </c>
      <c r="AC90" s="21">
        <f t="shared" si="60"/>
        <v>0.87140386114337576</v>
      </c>
      <c r="AD90" s="20">
        <f t="shared" si="75"/>
        <v>469600000</v>
      </c>
      <c r="AE90" s="20"/>
      <c r="AF90" s="20">
        <f>+'[1]ENERO 2019'!$K$1182</f>
        <v>100000000</v>
      </c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>
        <f>+'[1]ENERO 2019'!$Y$1182</f>
        <v>10000000</v>
      </c>
      <c r="AU90" s="20"/>
      <c r="AV90" s="20"/>
      <c r="AW90" s="20"/>
      <c r="AX90" s="20"/>
      <c r="AY90" s="20">
        <f>+'[1]ENERO 2019'!$AF$1182</f>
        <v>359600000</v>
      </c>
      <c r="AZ90" s="21">
        <f t="shared" si="12"/>
        <v>0.12859613885662424</v>
      </c>
      <c r="BA90" s="20">
        <f t="shared" si="67"/>
        <v>69300527</v>
      </c>
      <c r="BB90" s="20">
        <f t="shared" si="68"/>
        <v>0</v>
      </c>
      <c r="BC90" s="20">
        <f t="shared" si="68"/>
        <v>0</v>
      </c>
      <c r="BD90" s="20">
        <f t="shared" si="68"/>
        <v>0</v>
      </c>
      <c r="BE90" s="20">
        <f t="shared" si="68"/>
        <v>0</v>
      </c>
      <c r="BF90" s="20">
        <f t="shared" si="68"/>
        <v>0</v>
      </c>
      <c r="BG90" s="20">
        <f t="shared" si="68"/>
        <v>0</v>
      </c>
      <c r="BH90" s="20">
        <f t="shared" si="68"/>
        <v>0</v>
      </c>
      <c r="BI90" s="20">
        <f t="shared" si="68"/>
        <v>0</v>
      </c>
      <c r="BJ90" s="20">
        <f t="shared" si="68"/>
        <v>0</v>
      </c>
      <c r="BK90" s="20">
        <f t="shared" si="68"/>
        <v>0</v>
      </c>
      <c r="BL90" s="20">
        <f t="shared" si="68"/>
        <v>0</v>
      </c>
      <c r="BM90" s="20">
        <f t="shared" si="68"/>
        <v>0</v>
      </c>
      <c r="BN90" s="20">
        <f t="shared" si="68"/>
        <v>0</v>
      </c>
      <c r="BO90" s="20">
        <f t="shared" si="68"/>
        <v>0</v>
      </c>
      <c r="BP90" s="20">
        <f t="shared" si="68"/>
        <v>0</v>
      </c>
      <c r="BQ90" s="20">
        <f t="shared" si="68"/>
        <v>0</v>
      </c>
      <c r="BR90" s="20">
        <f t="shared" si="69"/>
        <v>0</v>
      </c>
      <c r="BS90" s="20">
        <f t="shared" si="69"/>
        <v>0</v>
      </c>
      <c r="BT90" s="20">
        <f t="shared" si="69"/>
        <v>0</v>
      </c>
      <c r="BU90" s="20">
        <f t="shared" si="69"/>
        <v>0</v>
      </c>
      <c r="BV90" s="20">
        <f t="shared" si="69"/>
        <v>69300527</v>
      </c>
      <c r="BW90" s="21">
        <f t="shared" si="61"/>
        <v>0.51272603784260173</v>
      </c>
      <c r="BX90" s="20">
        <f t="shared" si="70"/>
        <v>276308332</v>
      </c>
      <c r="BY90" s="20"/>
      <c r="BZ90" s="20">
        <f>+'[1]ENERO 2019'!$H$1212</f>
        <v>87859997</v>
      </c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>
        <f>+'[1]ENERO 2019'!$H$1224</f>
        <v>6860000</v>
      </c>
      <c r="CO90" s="20"/>
      <c r="CP90" s="20"/>
      <c r="CQ90" s="20"/>
      <c r="CR90" s="20"/>
      <c r="CS90" s="20">
        <f>'[1]ENERO 2019'!$H$1183+'[1]ENERO 2019'!$H$1190+'[1]ENERO 2019'!$H$1199+'[1]ENERO 2019'!$H$1209+'[1]ENERO 2019'!$H$1227</f>
        <v>181588335</v>
      </c>
      <c r="CT90" s="21">
        <f t="shared" si="71"/>
        <v>0.48727396215739827</v>
      </c>
      <c r="CU90" s="20">
        <f t="shared" si="41"/>
        <v>262592195</v>
      </c>
      <c r="CV90" s="20">
        <f t="shared" si="72"/>
        <v>0</v>
      </c>
      <c r="CW90" s="20">
        <f t="shared" si="72"/>
        <v>12140003</v>
      </c>
      <c r="CX90" s="20"/>
      <c r="CY90" s="20">
        <f t="shared" si="73"/>
        <v>0</v>
      </c>
      <c r="CZ90" s="20">
        <f t="shared" si="73"/>
        <v>0</v>
      </c>
      <c r="DA90" s="20">
        <f t="shared" si="73"/>
        <v>0</v>
      </c>
      <c r="DB90" s="20">
        <f t="shared" si="73"/>
        <v>0</v>
      </c>
      <c r="DC90" s="20">
        <f t="shared" si="73"/>
        <v>0</v>
      </c>
      <c r="DD90" s="20">
        <f t="shared" si="73"/>
        <v>0</v>
      </c>
      <c r="DE90" s="20">
        <f t="shared" si="73"/>
        <v>0</v>
      </c>
      <c r="DF90" s="20">
        <f t="shared" si="73"/>
        <v>0</v>
      </c>
      <c r="DG90" s="20">
        <f t="shared" si="73"/>
        <v>0</v>
      </c>
      <c r="DH90" s="20">
        <f t="shared" si="73"/>
        <v>0</v>
      </c>
      <c r="DI90" s="20">
        <f t="shared" si="73"/>
        <v>0</v>
      </c>
      <c r="DJ90" s="20">
        <f t="shared" si="73"/>
        <v>0</v>
      </c>
      <c r="DK90" s="20">
        <f t="shared" si="73"/>
        <v>3140000</v>
      </c>
      <c r="DL90" s="20">
        <f t="shared" si="73"/>
        <v>0</v>
      </c>
      <c r="DM90" s="20">
        <f t="shared" si="73"/>
        <v>0</v>
      </c>
      <c r="DN90" s="20">
        <f t="shared" si="73"/>
        <v>0</v>
      </c>
      <c r="DO90" s="20">
        <f t="shared" si="74"/>
        <v>0</v>
      </c>
      <c r="DP90" s="20">
        <f t="shared" si="74"/>
        <v>247312192</v>
      </c>
    </row>
    <row r="91" spans="1:120" ht="31.5" customHeight="1" x14ac:dyDescent="0.3">
      <c r="A91" s="59"/>
      <c r="B91" s="217"/>
      <c r="C91" s="28" t="s">
        <v>261</v>
      </c>
      <c r="D91" s="27" t="s">
        <v>262</v>
      </c>
      <c r="E91" s="18">
        <v>520</v>
      </c>
      <c r="F91" s="19" t="s">
        <v>263</v>
      </c>
      <c r="G91" s="20">
        <f t="shared" si="59"/>
        <v>10000000</v>
      </c>
      <c r="H91" s="30"/>
      <c r="I91" s="30"/>
      <c r="J91" s="30"/>
      <c r="K91" s="30"/>
      <c r="L91" s="3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1">
        <f t="shared" si="60"/>
        <v>0</v>
      </c>
      <c r="AD91" s="20">
        <f t="shared" si="75"/>
        <v>0</v>
      </c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1">
        <f t="shared" si="12"/>
        <v>1</v>
      </c>
      <c r="BA91" s="20">
        <f t="shared" si="67"/>
        <v>10000000</v>
      </c>
      <c r="BB91" s="20">
        <f t="shared" si="68"/>
        <v>0</v>
      </c>
      <c r="BC91" s="20">
        <f t="shared" si="68"/>
        <v>0</v>
      </c>
      <c r="BD91" s="20">
        <f t="shared" si="68"/>
        <v>0</v>
      </c>
      <c r="BE91" s="20">
        <f t="shared" si="68"/>
        <v>0</v>
      </c>
      <c r="BF91" s="20">
        <f t="shared" si="68"/>
        <v>0</v>
      </c>
      <c r="BG91" s="20">
        <f t="shared" si="68"/>
        <v>0</v>
      </c>
      <c r="BH91" s="20">
        <f t="shared" si="68"/>
        <v>0</v>
      </c>
      <c r="BI91" s="20">
        <f t="shared" si="68"/>
        <v>0</v>
      </c>
      <c r="BJ91" s="20">
        <f t="shared" si="68"/>
        <v>0</v>
      </c>
      <c r="BK91" s="20">
        <f t="shared" si="68"/>
        <v>0</v>
      </c>
      <c r="BL91" s="20">
        <f t="shared" si="68"/>
        <v>0</v>
      </c>
      <c r="BM91" s="20">
        <f t="shared" si="68"/>
        <v>0</v>
      </c>
      <c r="BN91" s="20">
        <f t="shared" si="68"/>
        <v>0</v>
      </c>
      <c r="BO91" s="20">
        <f t="shared" si="68"/>
        <v>0</v>
      </c>
      <c r="BP91" s="20">
        <f t="shared" si="68"/>
        <v>0</v>
      </c>
      <c r="BQ91" s="20">
        <f t="shared" si="68"/>
        <v>10000000</v>
      </c>
      <c r="BR91" s="20">
        <f t="shared" si="69"/>
        <v>0</v>
      </c>
      <c r="BS91" s="20">
        <f t="shared" si="69"/>
        <v>0</v>
      </c>
      <c r="BT91" s="20">
        <f t="shared" si="69"/>
        <v>0</v>
      </c>
      <c r="BU91" s="20">
        <f t="shared" si="69"/>
        <v>0</v>
      </c>
      <c r="BV91" s="20">
        <f t="shared" si="69"/>
        <v>0</v>
      </c>
      <c r="BW91" s="21">
        <f t="shared" si="61"/>
        <v>0</v>
      </c>
      <c r="BX91" s="20">
        <f t="shared" si="70"/>
        <v>0</v>
      </c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1">
        <f t="shared" si="71"/>
        <v>1</v>
      </c>
      <c r="CU91" s="20">
        <f t="shared" si="41"/>
        <v>10000000</v>
      </c>
      <c r="CV91" s="20">
        <f t="shared" si="72"/>
        <v>0</v>
      </c>
      <c r="CW91" s="20">
        <f t="shared" si="72"/>
        <v>0</v>
      </c>
      <c r="CX91" s="20"/>
      <c r="CY91" s="20">
        <f t="shared" si="73"/>
        <v>0</v>
      </c>
      <c r="CZ91" s="20">
        <f t="shared" si="73"/>
        <v>0</v>
      </c>
      <c r="DA91" s="20">
        <f t="shared" si="73"/>
        <v>0</v>
      </c>
      <c r="DB91" s="20">
        <f t="shared" si="73"/>
        <v>0</v>
      </c>
      <c r="DC91" s="20">
        <f t="shared" si="73"/>
        <v>0</v>
      </c>
      <c r="DD91" s="20">
        <f t="shared" si="73"/>
        <v>0</v>
      </c>
      <c r="DE91" s="20">
        <f t="shared" si="73"/>
        <v>0</v>
      </c>
      <c r="DF91" s="20">
        <f t="shared" si="73"/>
        <v>0</v>
      </c>
      <c r="DG91" s="20">
        <f t="shared" si="73"/>
        <v>0</v>
      </c>
      <c r="DH91" s="20">
        <f t="shared" si="73"/>
        <v>0</v>
      </c>
      <c r="DI91" s="20">
        <f t="shared" si="73"/>
        <v>0</v>
      </c>
      <c r="DJ91" s="20">
        <f t="shared" si="73"/>
        <v>0</v>
      </c>
      <c r="DK91" s="20">
        <f t="shared" si="73"/>
        <v>10000000</v>
      </c>
      <c r="DL91" s="20">
        <f t="shared" si="73"/>
        <v>0</v>
      </c>
      <c r="DM91" s="20">
        <f t="shared" si="73"/>
        <v>0</v>
      </c>
      <c r="DN91" s="20">
        <f t="shared" si="73"/>
        <v>0</v>
      </c>
      <c r="DO91" s="20">
        <f t="shared" si="74"/>
        <v>0</v>
      </c>
      <c r="DP91" s="20">
        <f t="shared" si="74"/>
        <v>0</v>
      </c>
    </row>
    <row r="92" spans="1:120" ht="31.5" customHeight="1" x14ac:dyDescent="0.3">
      <c r="A92" s="59"/>
      <c r="B92" s="217"/>
      <c r="C92" s="28" t="s">
        <v>264</v>
      </c>
      <c r="D92" s="27" t="s">
        <v>265</v>
      </c>
      <c r="E92" s="18">
        <v>520</v>
      </c>
      <c r="F92" s="19" t="s">
        <v>133</v>
      </c>
      <c r="G92" s="20">
        <f t="shared" si="59"/>
        <v>10000000</v>
      </c>
      <c r="H92" s="30"/>
      <c r="I92" s="30"/>
      <c r="J92" s="30"/>
      <c r="K92" s="30"/>
      <c r="L92" s="3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1">
        <f t="shared" si="60"/>
        <v>0</v>
      </c>
      <c r="AD92" s="20">
        <f t="shared" si="75"/>
        <v>0</v>
      </c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1">
        <f t="shared" si="12"/>
        <v>1</v>
      </c>
      <c r="BA92" s="20">
        <f t="shared" ref="BA92" si="76">SUM(BB92:BV92)</f>
        <v>10000000</v>
      </c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>
        <f t="shared" si="68"/>
        <v>10000000</v>
      </c>
      <c r="BR92" s="20"/>
      <c r="BS92" s="20"/>
      <c r="BT92" s="20"/>
      <c r="BU92" s="20"/>
      <c r="BV92" s="20"/>
      <c r="BW92" s="21">
        <f t="shared" si="61"/>
        <v>0</v>
      </c>
      <c r="BX92" s="20">
        <f t="shared" ref="BX92" si="77">SUM(BY92:CS92)</f>
        <v>0</v>
      </c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1">
        <f t="shared" si="71"/>
        <v>1</v>
      </c>
      <c r="CU92" s="20">
        <f t="shared" ref="CU92" si="78">SUM(CV92:DP92)</f>
        <v>10000000</v>
      </c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>
        <f t="shared" si="73"/>
        <v>10000000</v>
      </c>
      <c r="DL92" s="20"/>
      <c r="DM92" s="20"/>
      <c r="DN92" s="20"/>
      <c r="DO92" s="20"/>
      <c r="DP92" s="20"/>
    </row>
    <row r="93" spans="1:120" ht="22.5" customHeight="1" x14ac:dyDescent="0.3">
      <c r="A93" s="215" t="s">
        <v>230</v>
      </c>
      <c r="B93" s="216" t="s">
        <v>266</v>
      </c>
      <c r="C93" s="28" t="s">
        <v>267</v>
      </c>
      <c r="D93" s="17" t="s">
        <v>268</v>
      </c>
      <c r="E93" s="18">
        <v>520</v>
      </c>
      <c r="F93" s="19" t="s">
        <v>133</v>
      </c>
      <c r="G93" s="20">
        <f t="shared" si="59"/>
        <v>25000000</v>
      </c>
      <c r="H93" s="30"/>
      <c r="I93" s="20">
        <v>25000000</v>
      </c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1">
        <f>+AD93/G93</f>
        <v>0.73722339999999997</v>
      </c>
      <c r="AD93" s="20">
        <f t="shared" si="75"/>
        <v>18430585</v>
      </c>
      <c r="AE93" s="20"/>
      <c r="AF93" s="20">
        <f>+'[1]ENERO 2019'!$K$1247</f>
        <v>18430585</v>
      </c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1">
        <f t="shared" si="12"/>
        <v>0.26277660000000003</v>
      </c>
      <c r="BA93" s="20">
        <f t="shared" si="67"/>
        <v>6569415</v>
      </c>
      <c r="BB93" s="20">
        <f t="shared" si="68"/>
        <v>0</v>
      </c>
      <c r="BC93" s="20">
        <f t="shared" si="68"/>
        <v>6569415</v>
      </c>
      <c r="BD93" s="20">
        <f t="shared" si="68"/>
        <v>0</v>
      </c>
      <c r="BE93" s="20">
        <f t="shared" si="68"/>
        <v>0</v>
      </c>
      <c r="BF93" s="20">
        <f t="shared" si="68"/>
        <v>0</v>
      </c>
      <c r="BG93" s="20">
        <f t="shared" si="68"/>
        <v>0</v>
      </c>
      <c r="BH93" s="20">
        <f t="shared" si="68"/>
        <v>0</v>
      </c>
      <c r="BI93" s="20">
        <f t="shared" si="68"/>
        <v>0</v>
      </c>
      <c r="BJ93" s="20">
        <f t="shared" si="68"/>
        <v>0</v>
      </c>
      <c r="BK93" s="20">
        <f t="shared" si="68"/>
        <v>0</v>
      </c>
      <c r="BL93" s="20">
        <f t="shared" si="68"/>
        <v>0</v>
      </c>
      <c r="BM93" s="20">
        <f t="shared" si="68"/>
        <v>0</v>
      </c>
      <c r="BN93" s="20">
        <f t="shared" si="68"/>
        <v>0</v>
      </c>
      <c r="BO93" s="20">
        <f t="shared" si="68"/>
        <v>0</v>
      </c>
      <c r="BP93" s="20">
        <f t="shared" si="68"/>
        <v>0</v>
      </c>
      <c r="BQ93" s="20">
        <f t="shared" si="68"/>
        <v>0</v>
      </c>
      <c r="BR93" s="20">
        <f t="shared" si="69"/>
        <v>0</v>
      </c>
      <c r="BS93" s="20">
        <f t="shared" si="69"/>
        <v>0</v>
      </c>
      <c r="BT93" s="20">
        <f t="shared" si="69"/>
        <v>0</v>
      </c>
      <c r="BU93" s="20">
        <f t="shared" si="69"/>
        <v>0</v>
      </c>
      <c r="BV93" s="20">
        <f t="shared" si="69"/>
        <v>0</v>
      </c>
      <c r="BW93" s="21">
        <f>+BX93/G93</f>
        <v>0.73506055999999997</v>
      </c>
      <c r="BX93" s="20">
        <f t="shared" si="70"/>
        <v>18376514</v>
      </c>
      <c r="BY93" s="20"/>
      <c r="BZ93" s="20">
        <f>+'[1]ENERO 2019'!$H$1245</f>
        <v>18376514</v>
      </c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1">
        <f t="shared" si="71"/>
        <v>0.26493944000000003</v>
      </c>
      <c r="CU93" s="20">
        <f t="shared" si="41"/>
        <v>6623486</v>
      </c>
      <c r="CV93" s="20">
        <f t="shared" si="72"/>
        <v>0</v>
      </c>
      <c r="CW93" s="20">
        <f t="shared" si="72"/>
        <v>6623486</v>
      </c>
      <c r="CX93" s="20"/>
      <c r="CY93" s="20">
        <f t="shared" si="73"/>
        <v>0</v>
      </c>
      <c r="CZ93" s="20">
        <f t="shared" si="73"/>
        <v>0</v>
      </c>
      <c r="DA93" s="20">
        <f t="shared" si="73"/>
        <v>0</v>
      </c>
      <c r="DB93" s="20">
        <f t="shared" si="73"/>
        <v>0</v>
      </c>
      <c r="DC93" s="20">
        <f t="shared" si="73"/>
        <v>0</v>
      </c>
      <c r="DD93" s="20">
        <f t="shared" si="73"/>
        <v>0</v>
      </c>
      <c r="DE93" s="20">
        <f t="shared" si="73"/>
        <v>0</v>
      </c>
      <c r="DF93" s="20">
        <f t="shared" si="73"/>
        <v>0</v>
      </c>
      <c r="DG93" s="20">
        <f t="shared" si="73"/>
        <v>0</v>
      </c>
      <c r="DH93" s="20">
        <f t="shared" si="73"/>
        <v>0</v>
      </c>
      <c r="DI93" s="20">
        <f t="shared" si="73"/>
        <v>0</v>
      </c>
      <c r="DJ93" s="20">
        <f t="shared" si="73"/>
        <v>0</v>
      </c>
      <c r="DK93" s="20">
        <f t="shared" si="73"/>
        <v>0</v>
      </c>
      <c r="DL93" s="20">
        <f t="shared" si="73"/>
        <v>0</v>
      </c>
      <c r="DM93" s="20">
        <f t="shared" si="73"/>
        <v>0</v>
      </c>
      <c r="DN93" s="20">
        <f t="shared" si="73"/>
        <v>0</v>
      </c>
      <c r="DO93" s="20">
        <f t="shared" si="74"/>
        <v>0</v>
      </c>
      <c r="DP93" s="20">
        <f t="shared" si="74"/>
        <v>0</v>
      </c>
    </row>
    <row r="94" spans="1:120" ht="21.75" customHeight="1" x14ac:dyDescent="0.3">
      <c r="A94" s="208"/>
      <c r="B94" s="218"/>
      <c r="C94" s="28" t="s">
        <v>269</v>
      </c>
      <c r="D94" s="17" t="s">
        <v>270</v>
      </c>
      <c r="E94" s="18">
        <v>520</v>
      </c>
      <c r="F94" s="19" t="s">
        <v>133</v>
      </c>
      <c r="G94" s="20">
        <f t="shared" si="59"/>
        <v>40000000</v>
      </c>
      <c r="H94" s="30"/>
      <c r="I94" s="20">
        <v>40000000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42"/>
      <c r="X94" s="20"/>
      <c r="Y94" s="20"/>
      <c r="Z94" s="20"/>
      <c r="AA94" s="20"/>
      <c r="AB94" s="20"/>
      <c r="AC94" s="21">
        <f>+AD94/G94</f>
        <v>1</v>
      </c>
      <c r="AD94" s="20">
        <f t="shared" si="75"/>
        <v>40000000</v>
      </c>
      <c r="AE94" s="20"/>
      <c r="AF94" s="20">
        <f>+'[1]ENERO 2019'!$K$1255</f>
        <v>40000000</v>
      </c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1">
        <f t="shared" si="12"/>
        <v>0</v>
      </c>
      <c r="BA94" s="20">
        <f t="shared" si="67"/>
        <v>0</v>
      </c>
      <c r="BB94" s="20">
        <f t="shared" si="68"/>
        <v>0</v>
      </c>
      <c r="BC94" s="20">
        <f t="shared" si="68"/>
        <v>0</v>
      </c>
      <c r="BD94" s="20">
        <f t="shared" si="68"/>
        <v>0</v>
      </c>
      <c r="BE94" s="20">
        <f t="shared" si="68"/>
        <v>0</v>
      </c>
      <c r="BF94" s="20">
        <f t="shared" si="68"/>
        <v>0</v>
      </c>
      <c r="BG94" s="20">
        <f t="shared" si="68"/>
        <v>0</v>
      </c>
      <c r="BH94" s="20">
        <f t="shared" si="68"/>
        <v>0</v>
      </c>
      <c r="BI94" s="20">
        <f t="shared" si="68"/>
        <v>0</v>
      </c>
      <c r="BJ94" s="20">
        <f t="shared" si="68"/>
        <v>0</v>
      </c>
      <c r="BK94" s="20">
        <f t="shared" si="68"/>
        <v>0</v>
      </c>
      <c r="BL94" s="20">
        <f t="shared" si="68"/>
        <v>0</v>
      </c>
      <c r="BM94" s="20">
        <f t="shared" si="68"/>
        <v>0</v>
      </c>
      <c r="BN94" s="20">
        <f t="shared" si="68"/>
        <v>0</v>
      </c>
      <c r="BO94" s="20">
        <f t="shared" si="68"/>
        <v>0</v>
      </c>
      <c r="BP94" s="20">
        <f t="shared" si="68"/>
        <v>0</v>
      </c>
      <c r="BQ94" s="20">
        <f t="shared" si="68"/>
        <v>0</v>
      </c>
      <c r="BR94" s="20">
        <f t="shared" si="69"/>
        <v>0</v>
      </c>
      <c r="BS94" s="20">
        <f t="shared" si="69"/>
        <v>0</v>
      </c>
      <c r="BT94" s="20">
        <f t="shared" si="69"/>
        <v>0</v>
      </c>
      <c r="BU94" s="20">
        <f t="shared" si="69"/>
        <v>0</v>
      </c>
      <c r="BV94" s="20">
        <f t="shared" si="69"/>
        <v>0</v>
      </c>
      <c r="BW94" s="21">
        <f>+BX94/G94</f>
        <v>0.94791667499999999</v>
      </c>
      <c r="BX94" s="20">
        <f t="shared" si="70"/>
        <v>37916667</v>
      </c>
      <c r="BY94" s="20"/>
      <c r="BZ94" s="20">
        <f>+'[1]ENERO 2019'!$H$1253</f>
        <v>37916667</v>
      </c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1">
        <f t="shared" si="71"/>
        <v>5.2083325000000014E-2</v>
      </c>
      <c r="CU94" s="20">
        <f t="shared" si="41"/>
        <v>2083333</v>
      </c>
      <c r="CV94" s="20">
        <f t="shared" si="72"/>
        <v>0</v>
      </c>
      <c r="CW94" s="20">
        <f t="shared" si="72"/>
        <v>2083333</v>
      </c>
      <c r="CX94" s="20"/>
      <c r="CY94" s="20">
        <f t="shared" si="73"/>
        <v>0</v>
      </c>
      <c r="CZ94" s="20">
        <f t="shared" si="73"/>
        <v>0</v>
      </c>
      <c r="DA94" s="20">
        <f t="shared" si="73"/>
        <v>0</v>
      </c>
      <c r="DB94" s="20">
        <f t="shared" si="73"/>
        <v>0</v>
      </c>
      <c r="DC94" s="20">
        <f t="shared" si="73"/>
        <v>0</v>
      </c>
      <c r="DD94" s="20">
        <f t="shared" si="73"/>
        <v>0</v>
      </c>
      <c r="DE94" s="20">
        <f t="shared" si="73"/>
        <v>0</v>
      </c>
      <c r="DF94" s="20">
        <f t="shared" si="73"/>
        <v>0</v>
      </c>
      <c r="DG94" s="20">
        <f t="shared" si="73"/>
        <v>0</v>
      </c>
      <c r="DH94" s="20">
        <f t="shared" si="73"/>
        <v>0</v>
      </c>
      <c r="DI94" s="20">
        <f t="shared" si="73"/>
        <v>0</v>
      </c>
      <c r="DJ94" s="20">
        <f t="shared" si="73"/>
        <v>0</v>
      </c>
      <c r="DK94" s="20">
        <f t="shared" si="73"/>
        <v>0</v>
      </c>
      <c r="DL94" s="20">
        <f t="shared" si="73"/>
        <v>0</v>
      </c>
      <c r="DM94" s="20">
        <f t="shared" si="73"/>
        <v>0</v>
      </c>
      <c r="DN94" s="20">
        <f t="shared" si="73"/>
        <v>0</v>
      </c>
      <c r="DO94" s="20">
        <f t="shared" si="74"/>
        <v>0</v>
      </c>
      <c r="DP94" s="20">
        <f t="shared" si="74"/>
        <v>0</v>
      </c>
    </row>
    <row r="95" spans="1:120" ht="32.25" customHeight="1" x14ac:dyDescent="0.3">
      <c r="A95" s="208"/>
      <c r="B95" s="60" t="s">
        <v>271</v>
      </c>
      <c r="C95" s="28" t="s">
        <v>272</v>
      </c>
      <c r="D95" s="17" t="s">
        <v>273</v>
      </c>
      <c r="E95" s="18">
        <v>520</v>
      </c>
      <c r="F95" s="19" t="s">
        <v>133</v>
      </c>
      <c r="G95" s="20">
        <f t="shared" si="59"/>
        <v>15000000</v>
      </c>
      <c r="H95" s="3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2">
        <v>15000000</v>
      </c>
      <c r="X95" s="20"/>
      <c r="Y95" s="20"/>
      <c r="Z95" s="20"/>
      <c r="AA95" s="20"/>
      <c r="AB95" s="20"/>
      <c r="AC95" s="21">
        <f t="shared" ref="AC95:AC112" si="79">+AD95/G95</f>
        <v>0</v>
      </c>
      <c r="AD95" s="20">
        <f t="shared" si="75"/>
        <v>0</v>
      </c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1">
        <f t="shared" si="12"/>
        <v>1</v>
      </c>
      <c r="BA95" s="20">
        <f t="shared" si="67"/>
        <v>15000000</v>
      </c>
      <c r="BB95" s="20">
        <f t="shared" si="68"/>
        <v>0</v>
      </c>
      <c r="BC95" s="20">
        <f t="shared" si="68"/>
        <v>0</v>
      </c>
      <c r="BD95" s="20">
        <f t="shared" si="68"/>
        <v>0</v>
      </c>
      <c r="BE95" s="20">
        <f t="shared" si="68"/>
        <v>0</v>
      </c>
      <c r="BF95" s="20">
        <f t="shared" si="68"/>
        <v>0</v>
      </c>
      <c r="BG95" s="20">
        <f t="shared" si="68"/>
        <v>0</v>
      </c>
      <c r="BH95" s="20">
        <f t="shared" si="68"/>
        <v>0</v>
      </c>
      <c r="BI95" s="20">
        <f t="shared" si="68"/>
        <v>0</v>
      </c>
      <c r="BJ95" s="20">
        <f t="shared" si="68"/>
        <v>0</v>
      </c>
      <c r="BK95" s="20">
        <f t="shared" si="68"/>
        <v>0</v>
      </c>
      <c r="BL95" s="20">
        <f t="shared" si="68"/>
        <v>0</v>
      </c>
      <c r="BM95" s="20">
        <f t="shared" si="68"/>
        <v>0</v>
      </c>
      <c r="BN95" s="20">
        <f t="shared" si="68"/>
        <v>0</v>
      </c>
      <c r="BO95" s="20">
        <f t="shared" si="68"/>
        <v>0</v>
      </c>
      <c r="BP95" s="20">
        <f t="shared" ref="BB95:BQ100" si="80">V95-AS95</f>
        <v>0</v>
      </c>
      <c r="BQ95" s="20">
        <f t="shared" si="80"/>
        <v>15000000</v>
      </c>
      <c r="BR95" s="20">
        <f t="shared" si="69"/>
        <v>0</v>
      </c>
      <c r="BS95" s="20">
        <f t="shared" si="69"/>
        <v>0</v>
      </c>
      <c r="BT95" s="20">
        <f t="shared" si="69"/>
        <v>0</v>
      </c>
      <c r="BU95" s="20">
        <f t="shared" si="69"/>
        <v>0</v>
      </c>
      <c r="BV95" s="20">
        <f t="shared" si="69"/>
        <v>0</v>
      </c>
      <c r="BW95" s="21">
        <f t="shared" ref="BW95:BW107" si="81">+BX95/G95</f>
        <v>0</v>
      </c>
      <c r="BX95" s="20">
        <f t="shared" si="70"/>
        <v>0</v>
      </c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1">
        <f t="shared" si="71"/>
        <v>1</v>
      </c>
      <c r="CU95" s="20">
        <f t="shared" si="41"/>
        <v>15000000</v>
      </c>
      <c r="CV95" s="20">
        <f t="shared" si="72"/>
        <v>0</v>
      </c>
      <c r="CW95" s="20">
        <f t="shared" si="72"/>
        <v>0</v>
      </c>
      <c r="CX95" s="20"/>
      <c r="CY95" s="20">
        <f t="shared" si="73"/>
        <v>0</v>
      </c>
      <c r="CZ95" s="20">
        <f t="shared" si="73"/>
        <v>0</v>
      </c>
      <c r="DA95" s="20">
        <f t="shared" si="73"/>
        <v>0</v>
      </c>
      <c r="DB95" s="20">
        <f t="shared" si="73"/>
        <v>0</v>
      </c>
      <c r="DC95" s="20">
        <f t="shared" si="73"/>
        <v>0</v>
      </c>
      <c r="DD95" s="20">
        <f t="shared" si="73"/>
        <v>0</v>
      </c>
      <c r="DE95" s="20">
        <f t="shared" si="73"/>
        <v>0</v>
      </c>
      <c r="DF95" s="20">
        <f t="shared" si="73"/>
        <v>0</v>
      </c>
      <c r="DG95" s="20">
        <f t="shared" si="73"/>
        <v>0</v>
      </c>
      <c r="DH95" s="20">
        <f t="shared" si="73"/>
        <v>0</v>
      </c>
      <c r="DI95" s="20">
        <f t="shared" si="73"/>
        <v>0</v>
      </c>
      <c r="DJ95" s="20">
        <f t="shared" si="73"/>
        <v>0</v>
      </c>
      <c r="DK95" s="20">
        <f t="shared" si="73"/>
        <v>15000000</v>
      </c>
      <c r="DL95" s="20">
        <f t="shared" si="73"/>
        <v>0</v>
      </c>
      <c r="DM95" s="20">
        <f t="shared" ref="CY95:DN100" si="82">Y95-CP95</f>
        <v>0</v>
      </c>
      <c r="DN95" s="20">
        <f t="shared" si="82"/>
        <v>0</v>
      </c>
      <c r="DO95" s="20">
        <f t="shared" si="74"/>
        <v>0</v>
      </c>
      <c r="DP95" s="20">
        <f t="shared" si="74"/>
        <v>0</v>
      </c>
    </row>
    <row r="96" spans="1:120" ht="24" customHeight="1" x14ac:dyDescent="0.3">
      <c r="A96" s="208"/>
      <c r="B96" s="61" t="s">
        <v>274</v>
      </c>
      <c r="C96" s="28" t="s">
        <v>275</v>
      </c>
      <c r="D96" s="60" t="s">
        <v>276</v>
      </c>
      <c r="E96" s="18">
        <v>520</v>
      </c>
      <c r="F96" s="62" t="s">
        <v>133</v>
      </c>
      <c r="G96" s="20">
        <f t="shared" si="59"/>
        <v>50000000</v>
      </c>
      <c r="H96" s="30"/>
      <c r="I96" s="20">
        <v>50000000</v>
      </c>
      <c r="J96" s="42"/>
      <c r="K96" s="63"/>
      <c r="L96" s="42"/>
      <c r="M96" s="30"/>
      <c r="N96" s="30"/>
      <c r="O96" s="30"/>
      <c r="P96" s="30"/>
      <c r="Q96" s="30"/>
      <c r="R96" s="24"/>
      <c r="S96" s="24"/>
      <c r="T96" s="24"/>
      <c r="U96" s="24"/>
      <c r="V96" s="30"/>
      <c r="W96" s="42"/>
      <c r="X96" s="20"/>
      <c r="Y96" s="20"/>
      <c r="Z96" s="30"/>
      <c r="AA96" s="30"/>
      <c r="AB96" s="64"/>
      <c r="AC96" s="21">
        <f t="shared" si="79"/>
        <v>0.48</v>
      </c>
      <c r="AD96" s="20">
        <f t="shared" si="75"/>
        <v>24000000</v>
      </c>
      <c r="AE96" s="20"/>
      <c r="AF96" s="20">
        <f>+'[1]ENERO 2019'!$K$1273</f>
        <v>24000000</v>
      </c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1">
        <f t="shared" si="12"/>
        <v>0.52</v>
      </c>
      <c r="BA96" s="20">
        <f t="shared" si="67"/>
        <v>26000000</v>
      </c>
      <c r="BB96" s="20">
        <f t="shared" si="80"/>
        <v>0</v>
      </c>
      <c r="BC96" s="20">
        <f t="shared" si="80"/>
        <v>26000000</v>
      </c>
      <c r="BD96" s="20">
        <f t="shared" si="80"/>
        <v>0</v>
      </c>
      <c r="BE96" s="20">
        <f t="shared" si="80"/>
        <v>0</v>
      </c>
      <c r="BF96" s="20">
        <f t="shared" si="80"/>
        <v>0</v>
      </c>
      <c r="BG96" s="20">
        <f t="shared" si="80"/>
        <v>0</v>
      </c>
      <c r="BH96" s="20">
        <f t="shared" si="80"/>
        <v>0</v>
      </c>
      <c r="BI96" s="20">
        <f t="shared" si="80"/>
        <v>0</v>
      </c>
      <c r="BJ96" s="20">
        <f t="shared" si="80"/>
        <v>0</v>
      </c>
      <c r="BK96" s="20">
        <f t="shared" si="80"/>
        <v>0</v>
      </c>
      <c r="BL96" s="20">
        <f t="shared" si="80"/>
        <v>0</v>
      </c>
      <c r="BM96" s="20">
        <f t="shared" si="80"/>
        <v>0</v>
      </c>
      <c r="BN96" s="20">
        <f t="shared" si="80"/>
        <v>0</v>
      </c>
      <c r="BO96" s="20">
        <f t="shared" si="80"/>
        <v>0</v>
      </c>
      <c r="BP96" s="20">
        <f t="shared" si="80"/>
        <v>0</v>
      </c>
      <c r="BQ96" s="20">
        <f t="shared" si="80"/>
        <v>0</v>
      </c>
      <c r="BR96" s="20">
        <f t="shared" si="69"/>
        <v>0</v>
      </c>
      <c r="BS96" s="20">
        <f t="shared" si="69"/>
        <v>0</v>
      </c>
      <c r="BT96" s="20">
        <f t="shared" si="69"/>
        <v>0</v>
      </c>
      <c r="BU96" s="20">
        <f t="shared" si="69"/>
        <v>0</v>
      </c>
      <c r="BV96" s="20">
        <f t="shared" si="69"/>
        <v>0</v>
      </c>
      <c r="BW96" s="21">
        <f t="shared" si="81"/>
        <v>0.48</v>
      </c>
      <c r="BX96" s="20">
        <f t="shared" si="70"/>
        <v>24000000</v>
      </c>
      <c r="BY96" s="20"/>
      <c r="BZ96" s="20">
        <f>+'[1]ENERO 2019'!$H$1271</f>
        <v>24000000</v>
      </c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1">
        <f t="shared" si="71"/>
        <v>0.52</v>
      </c>
      <c r="CU96" s="20">
        <f t="shared" si="41"/>
        <v>26000000</v>
      </c>
      <c r="CV96" s="20">
        <f t="shared" si="72"/>
        <v>0</v>
      </c>
      <c r="CW96" s="20">
        <f t="shared" si="72"/>
        <v>26000000</v>
      </c>
      <c r="CX96" s="20"/>
      <c r="CY96" s="20">
        <f t="shared" si="82"/>
        <v>0</v>
      </c>
      <c r="CZ96" s="20">
        <f t="shared" si="82"/>
        <v>0</v>
      </c>
      <c r="DA96" s="20">
        <f t="shared" si="82"/>
        <v>0</v>
      </c>
      <c r="DB96" s="20">
        <f t="shared" si="82"/>
        <v>0</v>
      </c>
      <c r="DC96" s="20">
        <f t="shared" si="82"/>
        <v>0</v>
      </c>
      <c r="DD96" s="20">
        <f t="shared" si="82"/>
        <v>0</v>
      </c>
      <c r="DE96" s="20">
        <f t="shared" si="82"/>
        <v>0</v>
      </c>
      <c r="DF96" s="20">
        <f t="shared" si="82"/>
        <v>0</v>
      </c>
      <c r="DG96" s="20">
        <f t="shared" si="82"/>
        <v>0</v>
      </c>
      <c r="DH96" s="20">
        <f t="shared" si="82"/>
        <v>0</v>
      </c>
      <c r="DI96" s="20">
        <f t="shared" si="82"/>
        <v>0</v>
      </c>
      <c r="DJ96" s="20">
        <f t="shared" si="82"/>
        <v>0</v>
      </c>
      <c r="DK96" s="20">
        <f t="shared" si="82"/>
        <v>0</v>
      </c>
      <c r="DL96" s="20">
        <f t="shared" si="82"/>
        <v>0</v>
      </c>
      <c r="DM96" s="20">
        <f t="shared" si="82"/>
        <v>0</v>
      </c>
      <c r="DN96" s="20">
        <f t="shared" si="82"/>
        <v>0</v>
      </c>
      <c r="DO96" s="20">
        <f t="shared" si="74"/>
        <v>0</v>
      </c>
      <c r="DP96" s="20">
        <f t="shared" si="74"/>
        <v>0</v>
      </c>
    </row>
    <row r="97" spans="1:120" s="70" customFormat="1" ht="31.5" customHeight="1" x14ac:dyDescent="0.3">
      <c r="A97" s="208" t="s">
        <v>230</v>
      </c>
      <c r="B97" s="65" t="s">
        <v>277</v>
      </c>
      <c r="C97" s="66" t="s">
        <v>278</v>
      </c>
      <c r="D97" s="17" t="s">
        <v>279</v>
      </c>
      <c r="E97" s="67">
        <v>520</v>
      </c>
      <c r="F97" s="62" t="s">
        <v>133</v>
      </c>
      <c r="G97" s="20">
        <f t="shared" si="59"/>
        <v>5000000</v>
      </c>
      <c r="H97" s="24"/>
      <c r="I97" s="20"/>
      <c r="J97" s="20"/>
      <c r="K97" s="24"/>
      <c r="L97" s="68"/>
      <c r="M97" s="24"/>
      <c r="N97" s="24"/>
      <c r="O97" s="24"/>
      <c r="P97" s="24"/>
      <c r="Q97" s="24"/>
      <c r="R97" s="24"/>
      <c r="S97" s="24"/>
      <c r="T97" s="24"/>
      <c r="U97" s="24"/>
      <c r="V97" s="30"/>
      <c r="W97" s="42">
        <v>5000000</v>
      </c>
      <c r="X97" s="20"/>
      <c r="Y97" s="20"/>
      <c r="Z97" s="20"/>
      <c r="AA97" s="20"/>
      <c r="AB97" s="20"/>
      <c r="AC97" s="69">
        <f t="shared" si="79"/>
        <v>0</v>
      </c>
      <c r="AD97" s="20">
        <f t="shared" si="75"/>
        <v>0</v>
      </c>
      <c r="AE97" s="68"/>
      <c r="AF97" s="68"/>
      <c r="AG97" s="68"/>
      <c r="AH97" s="68"/>
      <c r="AI97" s="68"/>
      <c r="AJ97" s="20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9">
        <f t="shared" si="12"/>
        <v>1</v>
      </c>
      <c r="BA97" s="20">
        <f t="shared" si="67"/>
        <v>5000000</v>
      </c>
      <c r="BB97" s="20">
        <f t="shared" si="80"/>
        <v>0</v>
      </c>
      <c r="BC97" s="20">
        <f t="shared" si="80"/>
        <v>0</v>
      </c>
      <c r="BD97" s="20">
        <f t="shared" si="80"/>
        <v>0</v>
      </c>
      <c r="BE97" s="20">
        <f t="shared" si="80"/>
        <v>0</v>
      </c>
      <c r="BF97" s="20">
        <f t="shared" si="80"/>
        <v>0</v>
      </c>
      <c r="BG97" s="20">
        <f t="shared" si="80"/>
        <v>0</v>
      </c>
      <c r="BH97" s="20">
        <f t="shared" si="80"/>
        <v>0</v>
      </c>
      <c r="BI97" s="20">
        <f t="shared" si="80"/>
        <v>0</v>
      </c>
      <c r="BJ97" s="20">
        <f t="shared" si="80"/>
        <v>0</v>
      </c>
      <c r="BK97" s="20">
        <f t="shared" si="80"/>
        <v>0</v>
      </c>
      <c r="BL97" s="20">
        <f t="shared" si="80"/>
        <v>0</v>
      </c>
      <c r="BM97" s="20">
        <f t="shared" si="80"/>
        <v>0</v>
      </c>
      <c r="BN97" s="20">
        <f t="shared" si="80"/>
        <v>0</v>
      </c>
      <c r="BO97" s="20">
        <f t="shared" si="80"/>
        <v>0</v>
      </c>
      <c r="BP97" s="20">
        <f t="shared" si="80"/>
        <v>0</v>
      </c>
      <c r="BQ97" s="20">
        <f t="shared" si="80"/>
        <v>5000000</v>
      </c>
      <c r="BR97" s="20">
        <f t="shared" si="69"/>
        <v>0</v>
      </c>
      <c r="BS97" s="20">
        <f t="shared" si="69"/>
        <v>0</v>
      </c>
      <c r="BT97" s="20">
        <f t="shared" si="69"/>
        <v>0</v>
      </c>
      <c r="BU97" s="20">
        <f t="shared" si="69"/>
        <v>0</v>
      </c>
      <c r="BV97" s="20">
        <f t="shared" si="69"/>
        <v>0</v>
      </c>
      <c r="BW97" s="69">
        <f t="shared" si="81"/>
        <v>0</v>
      </c>
      <c r="BX97" s="20">
        <f t="shared" si="70"/>
        <v>0</v>
      </c>
      <c r="BY97" s="68"/>
      <c r="BZ97" s="68"/>
      <c r="CA97" s="68"/>
      <c r="CB97" s="68"/>
      <c r="CC97" s="68"/>
      <c r="CD97" s="68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8"/>
      <c r="CR97" s="68"/>
      <c r="CS97" s="68"/>
      <c r="CT97" s="69">
        <f t="shared" si="71"/>
        <v>1</v>
      </c>
      <c r="CU97" s="20">
        <f t="shared" si="41"/>
        <v>5000000</v>
      </c>
      <c r="CV97" s="20">
        <f t="shared" si="72"/>
        <v>0</v>
      </c>
      <c r="CW97" s="20">
        <f t="shared" si="72"/>
        <v>0</v>
      </c>
      <c r="CX97" s="20"/>
      <c r="CY97" s="20">
        <f t="shared" si="82"/>
        <v>0</v>
      </c>
      <c r="CZ97" s="20">
        <f t="shared" si="82"/>
        <v>0</v>
      </c>
      <c r="DA97" s="20">
        <f t="shared" si="82"/>
        <v>0</v>
      </c>
      <c r="DB97" s="20">
        <f t="shared" si="82"/>
        <v>0</v>
      </c>
      <c r="DC97" s="20">
        <f t="shared" si="82"/>
        <v>0</v>
      </c>
      <c r="DD97" s="20">
        <f t="shared" si="82"/>
        <v>0</v>
      </c>
      <c r="DE97" s="20">
        <f t="shared" si="82"/>
        <v>0</v>
      </c>
      <c r="DF97" s="20">
        <f t="shared" si="82"/>
        <v>0</v>
      </c>
      <c r="DG97" s="20">
        <f t="shared" si="82"/>
        <v>0</v>
      </c>
      <c r="DH97" s="20">
        <f t="shared" si="82"/>
        <v>0</v>
      </c>
      <c r="DI97" s="20">
        <f t="shared" si="82"/>
        <v>0</v>
      </c>
      <c r="DJ97" s="20">
        <f t="shared" si="82"/>
        <v>0</v>
      </c>
      <c r="DK97" s="20">
        <f t="shared" si="82"/>
        <v>5000000</v>
      </c>
      <c r="DL97" s="20">
        <f t="shared" si="82"/>
        <v>0</v>
      </c>
      <c r="DM97" s="20">
        <f t="shared" si="82"/>
        <v>0</v>
      </c>
      <c r="DN97" s="20">
        <f>Z97-CQ97</f>
        <v>0</v>
      </c>
      <c r="DO97" s="20">
        <f t="shared" si="74"/>
        <v>0</v>
      </c>
      <c r="DP97" s="20">
        <f t="shared" si="74"/>
        <v>0</v>
      </c>
    </row>
    <row r="98" spans="1:120" s="70" customFormat="1" ht="35.25" customHeight="1" x14ac:dyDescent="0.3">
      <c r="A98" s="208"/>
      <c r="B98" s="65"/>
      <c r="C98" s="66" t="s">
        <v>280</v>
      </c>
      <c r="D98" s="17" t="s">
        <v>281</v>
      </c>
      <c r="E98" s="67">
        <v>520</v>
      </c>
      <c r="F98" s="62" t="s">
        <v>133</v>
      </c>
      <c r="G98" s="20">
        <f t="shared" si="59"/>
        <v>10000000</v>
      </c>
      <c r="H98" s="24"/>
      <c r="I98" s="20"/>
      <c r="J98" s="42"/>
      <c r="K98" s="71"/>
      <c r="L98" s="72"/>
      <c r="M98" s="24"/>
      <c r="N98" s="24"/>
      <c r="O98" s="24"/>
      <c r="P98" s="24"/>
      <c r="Q98" s="24"/>
      <c r="R98" s="24"/>
      <c r="S98" s="24"/>
      <c r="T98" s="24"/>
      <c r="U98" s="24"/>
      <c r="V98" s="30"/>
      <c r="W98" s="42">
        <v>10000000</v>
      </c>
      <c r="X98" s="20"/>
      <c r="Y98" s="20"/>
      <c r="Z98" s="20"/>
      <c r="AA98" s="20"/>
      <c r="AB98" s="20"/>
      <c r="AC98" s="69">
        <f t="shared" si="79"/>
        <v>0</v>
      </c>
      <c r="AD98" s="20">
        <f t="shared" si="75"/>
        <v>0</v>
      </c>
      <c r="AE98" s="68"/>
      <c r="AF98" s="68"/>
      <c r="AG98" s="68"/>
      <c r="AH98" s="68"/>
      <c r="AI98" s="68"/>
      <c r="AJ98" s="20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9">
        <f t="shared" ref="AZ98:AZ135" si="83">1-AC98</f>
        <v>1</v>
      </c>
      <c r="BA98" s="20">
        <f t="shared" si="67"/>
        <v>10000000</v>
      </c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>
        <f t="shared" si="80"/>
        <v>10000000</v>
      </c>
      <c r="BR98" s="20"/>
      <c r="BS98" s="20"/>
      <c r="BT98" s="20"/>
      <c r="BU98" s="20"/>
      <c r="BV98" s="20"/>
      <c r="BW98" s="69">
        <f t="shared" si="81"/>
        <v>0</v>
      </c>
      <c r="BX98" s="20">
        <f t="shared" si="70"/>
        <v>0</v>
      </c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9">
        <f t="shared" si="71"/>
        <v>1</v>
      </c>
      <c r="CU98" s="20">
        <f t="shared" si="41"/>
        <v>10000000</v>
      </c>
      <c r="CV98" s="20">
        <f t="shared" si="72"/>
        <v>0</v>
      </c>
      <c r="CW98" s="20">
        <f t="shared" si="72"/>
        <v>0</v>
      </c>
      <c r="CX98" s="20"/>
      <c r="CY98" s="20">
        <f t="shared" si="82"/>
        <v>0</v>
      </c>
      <c r="CZ98" s="20">
        <f t="shared" si="82"/>
        <v>0</v>
      </c>
      <c r="DA98" s="20">
        <f t="shared" si="82"/>
        <v>0</v>
      </c>
      <c r="DB98" s="20">
        <f t="shared" si="82"/>
        <v>0</v>
      </c>
      <c r="DC98" s="20">
        <f t="shared" si="82"/>
        <v>0</v>
      </c>
      <c r="DD98" s="20">
        <f t="shared" si="82"/>
        <v>0</v>
      </c>
      <c r="DE98" s="20">
        <f t="shared" si="82"/>
        <v>0</v>
      </c>
      <c r="DF98" s="20">
        <f t="shared" si="82"/>
        <v>0</v>
      </c>
      <c r="DG98" s="20">
        <f t="shared" si="82"/>
        <v>0</v>
      </c>
      <c r="DH98" s="20">
        <f t="shared" si="82"/>
        <v>0</v>
      </c>
      <c r="DI98" s="20">
        <f t="shared" si="82"/>
        <v>0</v>
      </c>
      <c r="DJ98" s="20">
        <f t="shared" si="82"/>
        <v>0</v>
      </c>
      <c r="DK98" s="20">
        <f t="shared" si="82"/>
        <v>10000000</v>
      </c>
      <c r="DL98" s="20">
        <f t="shared" si="82"/>
        <v>0</v>
      </c>
      <c r="DM98" s="20">
        <f t="shared" si="82"/>
        <v>0</v>
      </c>
      <c r="DN98" s="20">
        <f>Z98-CQ98</f>
        <v>0</v>
      </c>
      <c r="DO98" s="20">
        <f t="shared" si="74"/>
        <v>0</v>
      </c>
      <c r="DP98" s="20">
        <f t="shared" si="74"/>
        <v>0</v>
      </c>
    </row>
    <row r="99" spans="1:120" ht="29.25" customHeight="1" x14ac:dyDescent="0.3">
      <c r="A99" s="208"/>
      <c r="B99" s="204" t="s">
        <v>118</v>
      </c>
      <c r="C99" s="28" t="s">
        <v>282</v>
      </c>
      <c r="D99" s="17" t="s">
        <v>283</v>
      </c>
      <c r="E99" s="18">
        <v>520</v>
      </c>
      <c r="F99" s="62" t="s">
        <v>284</v>
      </c>
      <c r="G99" s="20">
        <f t="shared" si="59"/>
        <v>208000000</v>
      </c>
      <c r="H99" s="30"/>
      <c r="I99" s="20">
        <v>200000000</v>
      </c>
      <c r="J99" s="42"/>
      <c r="K99" s="42"/>
      <c r="L99" s="72"/>
      <c r="M99" s="30"/>
      <c r="N99" s="30"/>
      <c r="O99" s="30"/>
      <c r="P99" s="30"/>
      <c r="Q99" s="30"/>
      <c r="R99" s="24"/>
      <c r="S99" s="24"/>
      <c r="T99" s="24"/>
      <c r="U99" s="24"/>
      <c r="V99" s="30"/>
      <c r="W99" s="42"/>
      <c r="X99" s="20"/>
      <c r="Y99" s="20"/>
      <c r="Z99" s="20"/>
      <c r="AA99" s="20"/>
      <c r="AB99" s="20">
        <v>8000000</v>
      </c>
      <c r="AC99" s="21">
        <f t="shared" si="79"/>
        <v>0.74519230769230771</v>
      </c>
      <c r="AD99" s="20">
        <f t="shared" si="75"/>
        <v>155000000</v>
      </c>
      <c r="AE99" s="20"/>
      <c r="AF99" s="20">
        <f>+'[1]ENERO 2019'!$K$1296</f>
        <v>150000000</v>
      </c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>
        <f>+'[1]ENERO 2019'!$AF$1296</f>
        <v>5000000</v>
      </c>
      <c r="AZ99" s="21">
        <f t="shared" si="83"/>
        <v>0.25480769230769229</v>
      </c>
      <c r="BA99" s="20">
        <f t="shared" si="67"/>
        <v>53000000</v>
      </c>
      <c r="BB99" s="20">
        <f t="shared" ref="BB99:BK100" si="84">H99-AE99</f>
        <v>0</v>
      </c>
      <c r="BC99" s="20">
        <f t="shared" si="84"/>
        <v>50000000</v>
      </c>
      <c r="BD99" s="20">
        <f t="shared" si="84"/>
        <v>0</v>
      </c>
      <c r="BE99" s="20">
        <f t="shared" si="84"/>
        <v>0</v>
      </c>
      <c r="BF99" s="20">
        <f t="shared" si="84"/>
        <v>0</v>
      </c>
      <c r="BG99" s="20">
        <f t="shared" si="84"/>
        <v>0</v>
      </c>
      <c r="BH99" s="20">
        <f t="shared" si="84"/>
        <v>0</v>
      </c>
      <c r="BI99" s="20">
        <f t="shared" si="84"/>
        <v>0</v>
      </c>
      <c r="BJ99" s="20">
        <f t="shared" si="84"/>
        <v>0</v>
      </c>
      <c r="BK99" s="20">
        <f t="shared" si="84"/>
        <v>0</v>
      </c>
      <c r="BL99" s="20">
        <f t="shared" si="80"/>
        <v>0</v>
      </c>
      <c r="BM99" s="20">
        <f t="shared" si="80"/>
        <v>0</v>
      </c>
      <c r="BN99" s="20">
        <f t="shared" si="80"/>
        <v>0</v>
      </c>
      <c r="BO99" s="20">
        <f t="shared" si="80"/>
        <v>0</v>
      </c>
      <c r="BP99" s="20">
        <f t="shared" si="80"/>
        <v>0</v>
      </c>
      <c r="BQ99" s="20">
        <f t="shared" si="80"/>
        <v>0</v>
      </c>
      <c r="BR99" s="20">
        <f t="shared" si="69"/>
        <v>0</v>
      </c>
      <c r="BS99" s="20">
        <f t="shared" si="69"/>
        <v>0</v>
      </c>
      <c r="BT99" s="20">
        <f t="shared" si="69"/>
        <v>0</v>
      </c>
      <c r="BU99" s="20">
        <f t="shared" si="69"/>
        <v>0</v>
      </c>
      <c r="BV99" s="20">
        <f t="shared" si="69"/>
        <v>3000000</v>
      </c>
      <c r="BW99" s="21">
        <f t="shared" si="81"/>
        <v>0.71537683653846151</v>
      </c>
      <c r="BX99" s="20">
        <f t="shared" si="70"/>
        <v>148798382</v>
      </c>
      <c r="BY99" s="20"/>
      <c r="BZ99" s="20">
        <f>+'[1]ENERO 2019'!$H$1297</f>
        <v>148798382</v>
      </c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69">
        <f t="shared" si="71"/>
        <v>0.28462316346153849</v>
      </c>
      <c r="CU99" s="20">
        <f t="shared" si="41"/>
        <v>59201618</v>
      </c>
      <c r="CV99" s="20">
        <f t="shared" si="72"/>
        <v>0</v>
      </c>
      <c r="CW99" s="20">
        <f t="shared" si="72"/>
        <v>51201618</v>
      </c>
      <c r="CX99" s="20"/>
      <c r="CY99" s="20">
        <f t="shared" si="82"/>
        <v>0</v>
      </c>
      <c r="CZ99" s="20">
        <f t="shared" si="82"/>
        <v>0</v>
      </c>
      <c r="DA99" s="20">
        <f t="shared" si="82"/>
        <v>0</v>
      </c>
      <c r="DB99" s="20">
        <f t="shared" si="82"/>
        <v>0</v>
      </c>
      <c r="DC99" s="20">
        <f t="shared" si="82"/>
        <v>0</v>
      </c>
      <c r="DD99" s="20">
        <f t="shared" si="82"/>
        <v>0</v>
      </c>
      <c r="DE99" s="20">
        <f t="shared" si="82"/>
        <v>0</v>
      </c>
      <c r="DF99" s="20">
        <f t="shared" si="82"/>
        <v>0</v>
      </c>
      <c r="DG99" s="20">
        <f t="shared" si="82"/>
        <v>0</v>
      </c>
      <c r="DH99" s="20">
        <f t="shared" si="82"/>
        <v>0</v>
      </c>
      <c r="DI99" s="20">
        <f t="shared" si="82"/>
        <v>0</v>
      </c>
      <c r="DJ99" s="20">
        <f t="shared" si="82"/>
        <v>0</v>
      </c>
      <c r="DK99" s="20">
        <f t="shared" si="82"/>
        <v>0</v>
      </c>
      <c r="DL99" s="20">
        <f t="shared" si="82"/>
        <v>0</v>
      </c>
      <c r="DM99" s="20">
        <f t="shared" si="82"/>
        <v>0</v>
      </c>
      <c r="DN99" s="20">
        <f>Z99-CQ99</f>
        <v>0</v>
      </c>
      <c r="DO99" s="20">
        <f t="shared" si="74"/>
        <v>0</v>
      </c>
      <c r="DP99" s="20">
        <f t="shared" si="74"/>
        <v>8000000</v>
      </c>
    </row>
    <row r="100" spans="1:120" ht="59.25" customHeight="1" x14ac:dyDescent="0.3">
      <c r="A100" s="208"/>
      <c r="B100" s="205"/>
      <c r="C100" s="28" t="s">
        <v>285</v>
      </c>
      <c r="D100" s="17" t="s">
        <v>286</v>
      </c>
      <c r="E100" s="18">
        <v>520</v>
      </c>
      <c r="F100" s="19" t="s">
        <v>287</v>
      </c>
      <c r="G100" s="20">
        <f t="shared" si="59"/>
        <v>54811394</v>
      </c>
      <c r="H100" s="30"/>
      <c r="I100" s="20"/>
      <c r="J100" s="42"/>
      <c r="K100" s="63"/>
      <c r="L100" s="72"/>
      <c r="M100" s="30"/>
      <c r="N100" s="30"/>
      <c r="O100" s="30"/>
      <c r="P100" s="30"/>
      <c r="Q100" s="30"/>
      <c r="R100" s="24"/>
      <c r="S100" s="24"/>
      <c r="T100" s="24"/>
      <c r="U100" s="24"/>
      <c r="V100" s="30"/>
      <c r="W100" s="42"/>
      <c r="X100" s="20"/>
      <c r="Y100" s="20"/>
      <c r="Z100" s="20"/>
      <c r="AA100" s="20"/>
      <c r="AB100" s="20">
        <f>54811394</f>
        <v>54811394</v>
      </c>
      <c r="AC100" s="21">
        <f t="shared" si="79"/>
        <v>0.62030898174200788</v>
      </c>
      <c r="AD100" s="20">
        <f t="shared" si="75"/>
        <v>34000000</v>
      </c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>
        <f>+'[1]ENERO 2019'!$AF$1319</f>
        <v>34000000</v>
      </c>
      <c r="AZ100" s="21">
        <f t="shared" si="83"/>
        <v>0.37969101825799212</v>
      </c>
      <c r="BA100" s="20">
        <f t="shared" si="67"/>
        <v>20811394</v>
      </c>
      <c r="BB100" s="20">
        <f t="shared" si="84"/>
        <v>0</v>
      </c>
      <c r="BC100" s="20">
        <f t="shared" si="84"/>
        <v>0</v>
      </c>
      <c r="BD100" s="20">
        <f t="shared" si="84"/>
        <v>0</v>
      </c>
      <c r="BE100" s="20">
        <f t="shared" si="84"/>
        <v>0</v>
      </c>
      <c r="BF100" s="20">
        <f t="shared" si="84"/>
        <v>0</v>
      </c>
      <c r="BG100" s="20">
        <f t="shared" si="84"/>
        <v>0</v>
      </c>
      <c r="BH100" s="20">
        <f t="shared" si="84"/>
        <v>0</v>
      </c>
      <c r="BI100" s="20">
        <f t="shared" si="84"/>
        <v>0</v>
      </c>
      <c r="BJ100" s="20">
        <f t="shared" si="84"/>
        <v>0</v>
      </c>
      <c r="BK100" s="20">
        <f t="shared" si="84"/>
        <v>0</v>
      </c>
      <c r="BL100" s="20">
        <f t="shared" si="80"/>
        <v>0</v>
      </c>
      <c r="BM100" s="20">
        <f t="shared" si="80"/>
        <v>0</v>
      </c>
      <c r="BN100" s="20">
        <f t="shared" si="80"/>
        <v>0</v>
      </c>
      <c r="BO100" s="20">
        <f t="shared" si="80"/>
        <v>0</v>
      </c>
      <c r="BP100" s="20">
        <f t="shared" si="80"/>
        <v>0</v>
      </c>
      <c r="BQ100" s="20">
        <f t="shared" si="80"/>
        <v>0</v>
      </c>
      <c r="BR100" s="20">
        <f t="shared" si="69"/>
        <v>0</v>
      </c>
      <c r="BS100" s="20">
        <f t="shared" si="69"/>
        <v>0</v>
      </c>
      <c r="BT100" s="20">
        <f t="shared" si="69"/>
        <v>0</v>
      </c>
      <c r="BU100" s="20">
        <f t="shared" si="69"/>
        <v>0</v>
      </c>
      <c r="BV100" s="20">
        <f t="shared" si="69"/>
        <v>20811394</v>
      </c>
      <c r="BW100" s="21">
        <f t="shared" si="81"/>
        <v>0.30299052419648365</v>
      </c>
      <c r="BX100" s="20">
        <f t="shared" si="70"/>
        <v>16607333</v>
      </c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>
        <f>+'[1]ENERO 2019'!$H$1317</f>
        <v>16607333</v>
      </c>
      <c r="CT100" s="69">
        <f t="shared" si="71"/>
        <v>0.69700947580351635</v>
      </c>
      <c r="CU100" s="20">
        <f t="shared" si="41"/>
        <v>38204061</v>
      </c>
      <c r="CV100" s="20">
        <f t="shared" si="72"/>
        <v>0</v>
      </c>
      <c r="CW100" s="20">
        <f t="shared" si="72"/>
        <v>0</v>
      </c>
      <c r="CX100" s="20"/>
      <c r="CY100" s="20">
        <f t="shared" si="82"/>
        <v>0</v>
      </c>
      <c r="CZ100" s="20">
        <f t="shared" si="82"/>
        <v>0</v>
      </c>
      <c r="DA100" s="20">
        <f t="shared" si="82"/>
        <v>0</v>
      </c>
      <c r="DB100" s="20">
        <f t="shared" si="82"/>
        <v>0</v>
      </c>
      <c r="DC100" s="20">
        <f t="shared" si="82"/>
        <v>0</v>
      </c>
      <c r="DD100" s="20">
        <f t="shared" si="82"/>
        <v>0</v>
      </c>
      <c r="DE100" s="20">
        <f t="shared" si="82"/>
        <v>0</v>
      </c>
      <c r="DF100" s="20">
        <f t="shared" si="82"/>
        <v>0</v>
      </c>
      <c r="DG100" s="20">
        <f t="shared" si="82"/>
        <v>0</v>
      </c>
      <c r="DH100" s="20">
        <f t="shared" si="82"/>
        <v>0</v>
      </c>
      <c r="DI100" s="20">
        <f t="shared" si="82"/>
        <v>0</v>
      </c>
      <c r="DJ100" s="20">
        <f t="shared" si="82"/>
        <v>0</v>
      </c>
      <c r="DK100" s="20">
        <f t="shared" si="82"/>
        <v>0</v>
      </c>
      <c r="DL100" s="20">
        <f t="shared" si="82"/>
        <v>0</v>
      </c>
      <c r="DM100" s="20">
        <f t="shared" si="82"/>
        <v>0</v>
      </c>
      <c r="DN100" s="20">
        <f>Z100-CQ100</f>
        <v>0</v>
      </c>
      <c r="DO100" s="20">
        <f t="shared" si="74"/>
        <v>0</v>
      </c>
      <c r="DP100" s="20">
        <f t="shared" si="74"/>
        <v>38204061</v>
      </c>
    </row>
    <row r="101" spans="1:120" s="39" customFormat="1" ht="20.25" customHeight="1" thickBot="1" x14ac:dyDescent="0.35">
      <c r="A101" s="73"/>
      <c r="B101" s="209" t="s">
        <v>288</v>
      </c>
      <c r="C101" s="210"/>
      <c r="D101" s="210"/>
      <c r="E101" s="210"/>
      <c r="F101" s="211"/>
      <c r="G101" s="51">
        <f t="shared" ref="G101:AB101" si="85">SUM(G79:G100)</f>
        <v>3766205842</v>
      </c>
      <c r="H101" s="51">
        <f t="shared" si="85"/>
        <v>0</v>
      </c>
      <c r="I101" s="51">
        <f t="shared" si="85"/>
        <v>835000000</v>
      </c>
      <c r="J101" s="51">
        <f t="shared" si="85"/>
        <v>0</v>
      </c>
      <c r="K101" s="51">
        <f t="shared" si="85"/>
        <v>0</v>
      </c>
      <c r="L101" s="51">
        <f t="shared" si="85"/>
        <v>0</v>
      </c>
      <c r="M101" s="51">
        <f t="shared" si="85"/>
        <v>0</v>
      </c>
      <c r="N101" s="51">
        <f t="shared" si="85"/>
        <v>0</v>
      </c>
      <c r="O101" s="51">
        <f t="shared" si="85"/>
        <v>0</v>
      </c>
      <c r="P101" s="51">
        <f t="shared" si="85"/>
        <v>0</v>
      </c>
      <c r="Q101" s="51">
        <f t="shared" si="85"/>
        <v>0</v>
      </c>
      <c r="R101" s="51">
        <f t="shared" si="85"/>
        <v>0</v>
      </c>
      <c r="S101" s="51">
        <f t="shared" si="85"/>
        <v>0</v>
      </c>
      <c r="T101" s="51">
        <f t="shared" si="85"/>
        <v>0</v>
      </c>
      <c r="U101" s="51">
        <f t="shared" si="85"/>
        <v>0</v>
      </c>
      <c r="V101" s="51">
        <f t="shared" si="85"/>
        <v>2000000000</v>
      </c>
      <c r="W101" s="51">
        <f t="shared" si="85"/>
        <v>312000000</v>
      </c>
      <c r="X101" s="51">
        <f t="shared" si="85"/>
        <v>0</v>
      </c>
      <c r="Y101" s="51">
        <f t="shared" si="85"/>
        <v>0</v>
      </c>
      <c r="Z101" s="51">
        <f t="shared" si="85"/>
        <v>0</v>
      </c>
      <c r="AA101" s="51">
        <f t="shared" si="85"/>
        <v>0</v>
      </c>
      <c r="AB101" s="51">
        <f t="shared" si="85"/>
        <v>619205842</v>
      </c>
      <c r="AC101" s="37">
        <f t="shared" si="79"/>
        <v>0.22748519728943695</v>
      </c>
      <c r="AD101" s="51">
        <f t="shared" ref="AD101:AY101" si="86">SUM(AD79:AD100)</f>
        <v>856756079</v>
      </c>
      <c r="AE101" s="51">
        <f t="shared" si="86"/>
        <v>0</v>
      </c>
      <c r="AF101" s="51">
        <f t="shared" si="86"/>
        <v>343430585</v>
      </c>
      <c r="AG101" s="51">
        <f t="shared" si="86"/>
        <v>0</v>
      </c>
      <c r="AH101" s="51">
        <f t="shared" si="86"/>
        <v>0</v>
      </c>
      <c r="AI101" s="51">
        <f t="shared" si="86"/>
        <v>0</v>
      </c>
      <c r="AJ101" s="51">
        <f t="shared" si="86"/>
        <v>0</v>
      </c>
      <c r="AK101" s="51">
        <f t="shared" si="86"/>
        <v>0</v>
      </c>
      <c r="AL101" s="51">
        <f t="shared" si="86"/>
        <v>0</v>
      </c>
      <c r="AM101" s="51">
        <f t="shared" si="86"/>
        <v>0</v>
      </c>
      <c r="AN101" s="51">
        <f t="shared" si="86"/>
        <v>0</v>
      </c>
      <c r="AO101" s="51">
        <f t="shared" si="86"/>
        <v>0</v>
      </c>
      <c r="AP101" s="51">
        <f t="shared" si="86"/>
        <v>0</v>
      </c>
      <c r="AQ101" s="51">
        <f t="shared" si="86"/>
        <v>0</v>
      </c>
      <c r="AR101" s="51">
        <f t="shared" si="86"/>
        <v>0</v>
      </c>
      <c r="AS101" s="51">
        <f t="shared" si="86"/>
        <v>5160100</v>
      </c>
      <c r="AT101" s="51">
        <f t="shared" si="86"/>
        <v>70965394</v>
      </c>
      <c r="AU101" s="51">
        <f t="shared" si="86"/>
        <v>0</v>
      </c>
      <c r="AV101" s="51">
        <f t="shared" si="86"/>
        <v>0</v>
      </c>
      <c r="AW101" s="51">
        <f t="shared" si="86"/>
        <v>0</v>
      </c>
      <c r="AX101" s="51">
        <f t="shared" si="86"/>
        <v>0</v>
      </c>
      <c r="AY101" s="51">
        <f t="shared" si="86"/>
        <v>437200000</v>
      </c>
      <c r="AZ101" s="37">
        <f t="shared" si="83"/>
        <v>0.77251480271056305</v>
      </c>
      <c r="BA101" s="51">
        <f t="shared" ref="BA101:BV101" si="87">SUM(BA79:BA100)</f>
        <v>2909449763</v>
      </c>
      <c r="BB101" s="51">
        <f t="shared" si="87"/>
        <v>0</v>
      </c>
      <c r="BC101" s="51">
        <f t="shared" si="87"/>
        <v>491569415</v>
      </c>
      <c r="BD101" s="51">
        <f t="shared" si="87"/>
        <v>0</v>
      </c>
      <c r="BE101" s="51">
        <f t="shared" si="87"/>
        <v>0</v>
      </c>
      <c r="BF101" s="51">
        <f t="shared" si="87"/>
        <v>0</v>
      </c>
      <c r="BG101" s="51">
        <f t="shared" si="87"/>
        <v>0</v>
      </c>
      <c r="BH101" s="51">
        <f t="shared" si="87"/>
        <v>0</v>
      </c>
      <c r="BI101" s="51">
        <f t="shared" si="87"/>
        <v>0</v>
      </c>
      <c r="BJ101" s="51">
        <f t="shared" si="87"/>
        <v>0</v>
      </c>
      <c r="BK101" s="51">
        <f t="shared" si="87"/>
        <v>0</v>
      </c>
      <c r="BL101" s="51">
        <f t="shared" si="87"/>
        <v>0</v>
      </c>
      <c r="BM101" s="51">
        <f t="shared" si="87"/>
        <v>0</v>
      </c>
      <c r="BN101" s="51">
        <f t="shared" si="87"/>
        <v>0</v>
      </c>
      <c r="BO101" s="51">
        <f t="shared" si="87"/>
        <v>0</v>
      </c>
      <c r="BP101" s="51">
        <f t="shared" si="87"/>
        <v>1994839900</v>
      </c>
      <c r="BQ101" s="51">
        <f t="shared" si="87"/>
        <v>241034606</v>
      </c>
      <c r="BR101" s="51">
        <f t="shared" si="87"/>
        <v>0</v>
      </c>
      <c r="BS101" s="51">
        <f t="shared" si="87"/>
        <v>0</v>
      </c>
      <c r="BT101" s="51">
        <f t="shared" si="87"/>
        <v>0</v>
      </c>
      <c r="BU101" s="51">
        <f t="shared" si="87"/>
        <v>0</v>
      </c>
      <c r="BV101" s="51">
        <f t="shared" si="87"/>
        <v>182005842</v>
      </c>
      <c r="BW101" s="37">
        <f t="shared" si="81"/>
        <v>0.15319702326562321</v>
      </c>
      <c r="BX101" s="51">
        <f t="shared" ref="BX101:CS101" si="88">SUM(BX79:BX100)</f>
        <v>576971524</v>
      </c>
      <c r="BY101" s="51">
        <f t="shared" si="88"/>
        <v>0</v>
      </c>
      <c r="BZ101" s="51">
        <f t="shared" si="88"/>
        <v>327951560</v>
      </c>
      <c r="CA101" s="51">
        <f t="shared" si="88"/>
        <v>0</v>
      </c>
      <c r="CB101" s="51">
        <f t="shared" si="88"/>
        <v>0</v>
      </c>
      <c r="CC101" s="51">
        <f t="shared" si="88"/>
        <v>0</v>
      </c>
      <c r="CD101" s="51">
        <f t="shared" si="88"/>
        <v>0</v>
      </c>
      <c r="CE101" s="51">
        <f t="shared" si="88"/>
        <v>0</v>
      </c>
      <c r="CF101" s="51">
        <f t="shared" si="88"/>
        <v>0</v>
      </c>
      <c r="CG101" s="51">
        <f t="shared" si="88"/>
        <v>0</v>
      </c>
      <c r="CH101" s="51">
        <f t="shared" si="88"/>
        <v>0</v>
      </c>
      <c r="CI101" s="51">
        <f t="shared" si="88"/>
        <v>0</v>
      </c>
      <c r="CJ101" s="51">
        <f t="shared" si="88"/>
        <v>0</v>
      </c>
      <c r="CK101" s="51">
        <f t="shared" si="88"/>
        <v>0</v>
      </c>
      <c r="CL101" s="51">
        <f t="shared" si="88"/>
        <v>0</v>
      </c>
      <c r="CM101" s="51">
        <f t="shared" si="88"/>
        <v>0</v>
      </c>
      <c r="CN101" s="51">
        <f t="shared" si="88"/>
        <v>37740063</v>
      </c>
      <c r="CO101" s="51">
        <f t="shared" si="88"/>
        <v>0</v>
      </c>
      <c r="CP101" s="51">
        <f t="shared" si="88"/>
        <v>0</v>
      </c>
      <c r="CQ101" s="51">
        <f t="shared" si="88"/>
        <v>0</v>
      </c>
      <c r="CR101" s="51">
        <f t="shared" si="88"/>
        <v>0</v>
      </c>
      <c r="CS101" s="51">
        <f t="shared" si="88"/>
        <v>211279901</v>
      </c>
      <c r="CT101" s="37">
        <f t="shared" si="71"/>
        <v>0.84680297673437677</v>
      </c>
      <c r="CU101" s="74">
        <f t="shared" si="41"/>
        <v>3189234318</v>
      </c>
      <c r="CV101" s="51">
        <f>SUM(CV79:CV100)</f>
        <v>0</v>
      </c>
      <c r="CW101" s="51">
        <f>SUM(CW79:CW100)</f>
        <v>507048440</v>
      </c>
      <c r="CX101" s="51"/>
      <c r="CY101" s="51">
        <f t="shared" ref="CY101:DP101" si="89">SUM(CY79:CY100)</f>
        <v>0</v>
      </c>
      <c r="CZ101" s="51">
        <f t="shared" si="89"/>
        <v>0</v>
      </c>
      <c r="DA101" s="51">
        <f t="shared" si="89"/>
        <v>0</v>
      </c>
      <c r="DB101" s="51">
        <f t="shared" si="89"/>
        <v>0</v>
      </c>
      <c r="DC101" s="51">
        <f t="shared" si="89"/>
        <v>0</v>
      </c>
      <c r="DD101" s="51">
        <f t="shared" si="89"/>
        <v>0</v>
      </c>
      <c r="DE101" s="51">
        <f t="shared" si="89"/>
        <v>0</v>
      </c>
      <c r="DF101" s="51">
        <f t="shared" si="89"/>
        <v>0</v>
      </c>
      <c r="DG101" s="51">
        <f t="shared" si="89"/>
        <v>0</v>
      </c>
      <c r="DH101" s="51">
        <f t="shared" si="89"/>
        <v>0</v>
      </c>
      <c r="DI101" s="51">
        <f t="shared" si="89"/>
        <v>0</v>
      </c>
      <c r="DJ101" s="51">
        <f t="shared" si="89"/>
        <v>2000000000</v>
      </c>
      <c r="DK101" s="51">
        <f t="shared" si="89"/>
        <v>274259937</v>
      </c>
      <c r="DL101" s="51">
        <f t="shared" si="89"/>
        <v>0</v>
      </c>
      <c r="DM101" s="51">
        <f t="shared" si="89"/>
        <v>0</v>
      </c>
      <c r="DN101" s="51">
        <f t="shared" si="89"/>
        <v>0</v>
      </c>
      <c r="DO101" s="51">
        <f t="shared" si="89"/>
        <v>0</v>
      </c>
      <c r="DP101" s="51">
        <f t="shared" si="89"/>
        <v>407925941</v>
      </c>
    </row>
    <row r="102" spans="1:120" s="39" customFormat="1" ht="48" customHeight="1" thickTop="1" x14ac:dyDescent="0.3">
      <c r="A102" s="212" t="s">
        <v>289</v>
      </c>
      <c r="B102" s="206" t="s">
        <v>290</v>
      </c>
      <c r="C102" s="43" t="s">
        <v>291</v>
      </c>
      <c r="D102" s="27" t="s">
        <v>292</v>
      </c>
      <c r="E102" s="18">
        <v>301</v>
      </c>
      <c r="F102" s="19" t="s">
        <v>293</v>
      </c>
      <c r="G102" s="20">
        <f t="shared" si="59"/>
        <v>16000000</v>
      </c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>
        <v>16000000</v>
      </c>
      <c r="AA102" s="20"/>
      <c r="AB102" s="20"/>
      <c r="AC102" s="21">
        <f t="shared" si="79"/>
        <v>0.3775</v>
      </c>
      <c r="AD102" s="20">
        <f t="shared" ref="AD102:AD116" si="90">SUM(AE102:AY102)</f>
        <v>6040000</v>
      </c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>
        <f>+'[1]ENERO 2019'!$AB$193</f>
        <v>6040000</v>
      </c>
      <c r="AX102" s="20"/>
      <c r="AY102" s="20"/>
      <c r="AZ102" s="21">
        <f t="shared" si="83"/>
        <v>0.62250000000000005</v>
      </c>
      <c r="BA102" s="20">
        <f t="shared" si="67"/>
        <v>9960000</v>
      </c>
      <c r="BB102" s="20">
        <f t="shared" ref="BB102:BQ116" si="91">H102-AE102</f>
        <v>0</v>
      </c>
      <c r="BC102" s="20">
        <f t="shared" si="91"/>
        <v>0</v>
      </c>
      <c r="BD102" s="20">
        <f t="shared" si="91"/>
        <v>0</v>
      </c>
      <c r="BE102" s="20">
        <f t="shared" si="91"/>
        <v>0</v>
      </c>
      <c r="BF102" s="20">
        <f t="shared" si="91"/>
        <v>0</v>
      </c>
      <c r="BG102" s="20">
        <f t="shared" si="91"/>
        <v>0</v>
      </c>
      <c r="BH102" s="20">
        <f t="shared" si="91"/>
        <v>0</v>
      </c>
      <c r="BI102" s="20">
        <f t="shared" si="91"/>
        <v>0</v>
      </c>
      <c r="BJ102" s="20">
        <f t="shared" si="91"/>
        <v>0</v>
      </c>
      <c r="BK102" s="20">
        <f t="shared" si="91"/>
        <v>0</v>
      </c>
      <c r="BL102" s="20">
        <f t="shared" si="91"/>
        <v>0</v>
      </c>
      <c r="BM102" s="20">
        <f t="shared" si="91"/>
        <v>0</v>
      </c>
      <c r="BN102" s="20">
        <f t="shared" si="91"/>
        <v>0</v>
      </c>
      <c r="BO102" s="20">
        <f t="shared" si="91"/>
        <v>0</v>
      </c>
      <c r="BP102" s="20">
        <f t="shared" si="91"/>
        <v>0</v>
      </c>
      <c r="BQ102" s="20">
        <f t="shared" si="91"/>
        <v>0</v>
      </c>
      <c r="BR102" s="20">
        <f t="shared" ref="BR102:BV116" si="92">X102-AU102</f>
        <v>0</v>
      </c>
      <c r="BS102" s="20">
        <f t="shared" si="92"/>
        <v>0</v>
      </c>
      <c r="BT102" s="20">
        <f t="shared" si="92"/>
        <v>9960000</v>
      </c>
      <c r="BU102" s="20">
        <f t="shared" si="92"/>
        <v>0</v>
      </c>
      <c r="BV102" s="20">
        <f t="shared" si="92"/>
        <v>0</v>
      </c>
      <c r="BW102" s="21">
        <f t="shared" si="81"/>
        <v>0</v>
      </c>
      <c r="BX102" s="20">
        <f t="shared" ref="BX102:BX116" si="93">SUM(BY102:CS102)</f>
        <v>0</v>
      </c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1">
        <f t="shared" si="71"/>
        <v>1</v>
      </c>
      <c r="CU102" s="42">
        <f t="shared" si="41"/>
        <v>16000000</v>
      </c>
      <c r="CV102" s="20">
        <f t="shared" ref="CV102:CX116" si="94">H102-BY102</f>
        <v>0</v>
      </c>
      <c r="CW102" s="20">
        <f t="shared" si="94"/>
        <v>0</v>
      </c>
      <c r="CX102" s="20"/>
      <c r="CY102" s="20">
        <f t="shared" ref="CY102:DN116" si="95">K102-CB102</f>
        <v>0</v>
      </c>
      <c r="CZ102" s="20">
        <f t="shared" si="95"/>
        <v>0</v>
      </c>
      <c r="DA102" s="20">
        <f t="shared" si="95"/>
        <v>0</v>
      </c>
      <c r="DB102" s="20">
        <f t="shared" si="95"/>
        <v>0</v>
      </c>
      <c r="DC102" s="20">
        <f t="shared" si="95"/>
        <v>0</v>
      </c>
      <c r="DD102" s="20">
        <f t="shared" si="95"/>
        <v>0</v>
      </c>
      <c r="DE102" s="20">
        <f t="shared" si="95"/>
        <v>0</v>
      </c>
      <c r="DF102" s="20">
        <f t="shared" si="95"/>
        <v>0</v>
      </c>
      <c r="DG102" s="20">
        <f t="shared" si="95"/>
        <v>0</v>
      </c>
      <c r="DH102" s="20">
        <f t="shared" si="95"/>
        <v>0</v>
      </c>
      <c r="DI102" s="20">
        <f t="shared" si="95"/>
        <v>0</v>
      </c>
      <c r="DJ102" s="20">
        <f t="shared" si="95"/>
        <v>0</v>
      </c>
      <c r="DK102" s="20">
        <f t="shared" si="95"/>
        <v>0</v>
      </c>
      <c r="DL102" s="20">
        <f t="shared" si="95"/>
        <v>0</v>
      </c>
      <c r="DM102" s="20">
        <f t="shared" si="95"/>
        <v>0</v>
      </c>
      <c r="DN102" s="20">
        <f t="shared" si="95"/>
        <v>16000000</v>
      </c>
      <c r="DO102" s="20">
        <f t="shared" ref="DO102:DP116" si="96">AA102-CR102</f>
        <v>0</v>
      </c>
      <c r="DP102" s="20">
        <f t="shared" si="96"/>
        <v>0</v>
      </c>
    </row>
    <row r="103" spans="1:120" s="39" customFormat="1" ht="22.5" customHeight="1" x14ac:dyDescent="0.3">
      <c r="A103" s="212"/>
      <c r="B103" s="213"/>
      <c r="C103" s="43" t="s">
        <v>294</v>
      </c>
      <c r="D103" s="27" t="s">
        <v>295</v>
      </c>
      <c r="E103" s="18">
        <v>301</v>
      </c>
      <c r="F103" s="19" t="s">
        <v>293</v>
      </c>
      <c r="G103" s="20">
        <f t="shared" si="59"/>
        <v>50000000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50000000</v>
      </c>
      <c r="AA103" s="20"/>
      <c r="AB103" s="20"/>
      <c r="AC103" s="21">
        <f t="shared" si="79"/>
        <v>1</v>
      </c>
      <c r="AD103" s="20">
        <f t="shared" si="90"/>
        <v>50000000</v>
      </c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>
        <f>+'[1]ENERO 2019'!$AB$198</f>
        <v>50000000</v>
      </c>
      <c r="AX103" s="20"/>
      <c r="AY103" s="20"/>
      <c r="AZ103" s="21">
        <f t="shared" si="83"/>
        <v>0</v>
      </c>
      <c r="BA103" s="20">
        <f t="shared" si="67"/>
        <v>0</v>
      </c>
      <c r="BB103" s="20">
        <f t="shared" si="91"/>
        <v>0</v>
      </c>
      <c r="BC103" s="20">
        <f t="shared" si="91"/>
        <v>0</v>
      </c>
      <c r="BD103" s="20">
        <f t="shared" si="91"/>
        <v>0</v>
      </c>
      <c r="BE103" s="20">
        <f t="shared" si="91"/>
        <v>0</v>
      </c>
      <c r="BF103" s="20">
        <f t="shared" si="91"/>
        <v>0</v>
      </c>
      <c r="BG103" s="20">
        <f t="shared" si="91"/>
        <v>0</v>
      </c>
      <c r="BH103" s="20">
        <f t="shared" si="91"/>
        <v>0</v>
      </c>
      <c r="BI103" s="20">
        <f t="shared" si="91"/>
        <v>0</v>
      </c>
      <c r="BJ103" s="20">
        <f t="shared" si="91"/>
        <v>0</v>
      </c>
      <c r="BK103" s="20">
        <f t="shared" si="91"/>
        <v>0</v>
      </c>
      <c r="BL103" s="20">
        <f t="shared" si="91"/>
        <v>0</v>
      </c>
      <c r="BM103" s="20">
        <f t="shared" si="91"/>
        <v>0</v>
      </c>
      <c r="BN103" s="20">
        <f t="shared" si="91"/>
        <v>0</v>
      </c>
      <c r="BO103" s="20">
        <f t="shared" si="91"/>
        <v>0</v>
      </c>
      <c r="BP103" s="20">
        <f t="shared" si="91"/>
        <v>0</v>
      </c>
      <c r="BQ103" s="20">
        <f t="shared" si="91"/>
        <v>0</v>
      </c>
      <c r="BR103" s="20">
        <f t="shared" si="92"/>
        <v>0</v>
      </c>
      <c r="BS103" s="20">
        <f t="shared" si="92"/>
        <v>0</v>
      </c>
      <c r="BT103" s="20">
        <f t="shared" si="92"/>
        <v>0</v>
      </c>
      <c r="BU103" s="20">
        <f t="shared" si="92"/>
        <v>0</v>
      </c>
      <c r="BV103" s="20">
        <f t="shared" si="92"/>
        <v>0</v>
      </c>
      <c r="BW103" s="21">
        <f t="shared" si="81"/>
        <v>0</v>
      </c>
      <c r="BX103" s="20">
        <f t="shared" si="93"/>
        <v>0</v>
      </c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1">
        <f t="shared" si="71"/>
        <v>1</v>
      </c>
      <c r="CU103" s="20">
        <f t="shared" si="41"/>
        <v>50000000</v>
      </c>
      <c r="CV103" s="20">
        <f t="shared" si="94"/>
        <v>0</v>
      </c>
      <c r="CW103" s="20">
        <f t="shared" si="94"/>
        <v>0</v>
      </c>
      <c r="CX103" s="20"/>
      <c r="CY103" s="20">
        <f t="shared" si="95"/>
        <v>0</v>
      </c>
      <c r="CZ103" s="20">
        <f t="shared" si="95"/>
        <v>0</v>
      </c>
      <c r="DA103" s="20">
        <f t="shared" si="95"/>
        <v>0</v>
      </c>
      <c r="DB103" s="20">
        <f t="shared" si="95"/>
        <v>0</v>
      </c>
      <c r="DC103" s="20">
        <f t="shared" si="95"/>
        <v>0</v>
      </c>
      <c r="DD103" s="20">
        <f t="shared" si="95"/>
        <v>0</v>
      </c>
      <c r="DE103" s="20">
        <f t="shared" si="95"/>
        <v>0</v>
      </c>
      <c r="DF103" s="20">
        <f t="shared" si="95"/>
        <v>0</v>
      </c>
      <c r="DG103" s="20">
        <f t="shared" si="95"/>
        <v>0</v>
      </c>
      <c r="DH103" s="20">
        <f t="shared" si="95"/>
        <v>0</v>
      </c>
      <c r="DI103" s="20">
        <f t="shared" si="95"/>
        <v>0</v>
      </c>
      <c r="DJ103" s="20">
        <f t="shared" si="95"/>
        <v>0</v>
      </c>
      <c r="DK103" s="20">
        <f t="shared" si="95"/>
        <v>0</v>
      </c>
      <c r="DL103" s="20">
        <f t="shared" si="95"/>
        <v>0</v>
      </c>
      <c r="DM103" s="20">
        <f t="shared" si="95"/>
        <v>0</v>
      </c>
      <c r="DN103" s="20">
        <f t="shared" si="95"/>
        <v>50000000</v>
      </c>
      <c r="DO103" s="20">
        <f t="shared" si="96"/>
        <v>0</v>
      </c>
      <c r="DP103" s="20">
        <f t="shared" si="96"/>
        <v>0</v>
      </c>
    </row>
    <row r="104" spans="1:120" s="39" customFormat="1" ht="35.25" customHeight="1" x14ac:dyDescent="0.3">
      <c r="A104" s="212"/>
      <c r="B104" s="213"/>
      <c r="C104" s="43" t="s">
        <v>296</v>
      </c>
      <c r="D104" s="27" t="s">
        <v>297</v>
      </c>
      <c r="E104" s="18">
        <v>301</v>
      </c>
      <c r="F104" s="19" t="s">
        <v>293</v>
      </c>
      <c r="G104" s="20">
        <f t="shared" si="59"/>
        <v>30000000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30000000</v>
      </c>
      <c r="AA104" s="20"/>
      <c r="AB104" s="20"/>
      <c r="AC104" s="21">
        <f t="shared" si="79"/>
        <v>1</v>
      </c>
      <c r="AD104" s="20">
        <f t="shared" si="90"/>
        <v>30000000</v>
      </c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>
        <f>+'[1]ENERO 2019'!$AB$207</f>
        <v>30000000</v>
      </c>
      <c r="AX104" s="20"/>
      <c r="AY104" s="20"/>
      <c r="AZ104" s="21">
        <f t="shared" si="83"/>
        <v>0</v>
      </c>
      <c r="BA104" s="20">
        <f t="shared" si="67"/>
        <v>0</v>
      </c>
      <c r="BB104" s="20">
        <f t="shared" si="91"/>
        <v>0</v>
      </c>
      <c r="BC104" s="20">
        <f t="shared" si="91"/>
        <v>0</v>
      </c>
      <c r="BD104" s="20">
        <f t="shared" si="91"/>
        <v>0</v>
      </c>
      <c r="BE104" s="20">
        <f t="shared" si="91"/>
        <v>0</v>
      </c>
      <c r="BF104" s="20">
        <f t="shared" si="91"/>
        <v>0</v>
      </c>
      <c r="BG104" s="20">
        <f t="shared" si="91"/>
        <v>0</v>
      </c>
      <c r="BH104" s="20">
        <f t="shared" si="91"/>
        <v>0</v>
      </c>
      <c r="BI104" s="20">
        <f t="shared" si="91"/>
        <v>0</v>
      </c>
      <c r="BJ104" s="20">
        <f t="shared" si="91"/>
        <v>0</v>
      </c>
      <c r="BK104" s="20">
        <f t="shared" si="91"/>
        <v>0</v>
      </c>
      <c r="BL104" s="20">
        <f t="shared" si="91"/>
        <v>0</v>
      </c>
      <c r="BM104" s="20">
        <f t="shared" si="91"/>
        <v>0</v>
      </c>
      <c r="BN104" s="20">
        <f t="shared" si="91"/>
        <v>0</v>
      </c>
      <c r="BO104" s="20">
        <f t="shared" si="91"/>
        <v>0</v>
      </c>
      <c r="BP104" s="20">
        <f t="shared" si="91"/>
        <v>0</v>
      </c>
      <c r="BQ104" s="20">
        <f t="shared" si="91"/>
        <v>0</v>
      </c>
      <c r="BR104" s="20">
        <f t="shared" si="92"/>
        <v>0</v>
      </c>
      <c r="BS104" s="20">
        <f t="shared" si="92"/>
        <v>0</v>
      </c>
      <c r="BT104" s="20">
        <f t="shared" si="92"/>
        <v>0</v>
      </c>
      <c r="BU104" s="20">
        <f t="shared" si="92"/>
        <v>0</v>
      </c>
      <c r="BV104" s="20">
        <f t="shared" si="92"/>
        <v>0</v>
      </c>
      <c r="BW104" s="21">
        <f t="shared" si="81"/>
        <v>0.33333333333333331</v>
      </c>
      <c r="BX104" s="20">
        <f t="shared" si="93"/>
        <v>10000000</v>
      </c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>
        <f>+'[1]ENERO 2019'!$H$205</f>
        <v>10000000</v>
      </c>
      <c r="CR104" s="20"/>
      <c r="CS104" s="20"/>
      <c r="CT104" s="21">
        <f t="shared" si="71"/>
        <v>0.66666666666666674</v>
      </c>
      <c r="CU104" s="20">
        <f t="shared" si="41"/>
        <v>20000000</v>
      </c>
      <c r="CV104" s="20">
        <f t="shared" si="94"/>
        <v>0</v>
      </c>
      <c r="CW104" s="20">
        <f t="shared" si="94"/>
        <v>0</v>
      </c>
      <c r="CX104" s="20"/>
      <c r="CY104" s="20">
        <f t="shared" si="95"/>
        <v>0</v>
      </c>
      <c r="CZ104" s="20">
        <f t="shared" si="95"/>
        <v>0</v>
      </c>
      <c r="DA104" s="20">
        <f t="shared" si="95"/>
        <v>0</v>
      </c>
      <c r="DB104" s="20">
        <f t="shared" si="95"/>
        <v>0</v>
      </c>
      <c r="DC104" s="20">
        <f t="shared" si="95"/>
        <v>0</v>
      </c>
      <c r="DD104" s="20">
        <f t="shared" si="95"/>
        <v>0</v>
      </c>
      <c r="DE104" s="20">
        <f t="shared" si="95"/>
        <v>0</v>
      </c>
      <c r="DF104" s="20">
        <f t="shared" si="95"/>
        <v>0</v>
      </c>
      <c r="DG104" s="20">
        <f t="shared" si="95"/>
        <v>0</v>
      </c>
      <c r="DH104" s="20">
        <f t="shared" si="95"/>
        <v>0</v>
      </c>
      <c r="DI104" s="20">
        <f t="shared" si="95"/>
        <v>0</v>
      </c>
      <c r="DJ104" s="20">
        <f t="shared" si="95"/>
        <v>0</v>
      </c>
      <c r="DK104" s="20">
        <f t="shared" si="95"/>
        <v>0</v>
      </c>
      <c r="DL104" s="20">
        <f t="shared" si="95"/>
        <v>0</v>
      </c>
      <c r="DM104" s="20">
        <f t="shared" si="95"/>
        <v>0</v>
      </c>
      <c r="DN104" s="20">
        <f t="shared" si="95"/>
        <v>20000000</v>
      </c>
      <c r="DO104" s="20">
        <f t="shared" si="96"/>
        <v>0</v>
      </c>
      <c r="DP104" s="20">
        <f t="shared" si="96"/>
        <v>0</v>
      </c>
    </row>
    <row r="105" spans="1:120" s="39" customFormat="1" ht="24" customHeight="1" x14ac:dyDescent="0.3">
      <c r="A105" s="212"/>
      <c r="B105" s="75"/>
      <c r="C105" s="43" t="s">
        <v>298</v>
      </c>
      <c r="D105" s="27" t="s">
        <v>299</v>
      </c>
      <c r="E105" s="18">
        <v>301</v>
      </c>
      <c r="F105" s="19" t="s">
        <v>293</v>
      </c>
      <c r="G105" s="20">
        <f t="shared" si="59"/>
        <v>15000000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15000000</v>
      </c>
      <c r="AA105" s="20"/>
      <c r="AB105" s="20"/>
      <c r="AC105" s="21">
        <f t="shared" si="79"/>
        <v>0</v>
      </c>
      <c r="AD105" s="20">
        <f t="shared" si="90"/>
        <v>0</v>
      </c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1">
        <f t="shared" si="83"/>
        <v>1</v>
      </c>
      <c r="BA105" s="20">
        <f t="shared" si="67"/>
        <v>15000000</v>
      </c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>
        <f t="shared" si="92"/>
        <v>15000000</v>
      </c>
      <c r="BU105" s="20"/>
      <c r="BV105" s="20"/>
      <c r="BW105" s="21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1">
        <f t="shared" si="71"/>
        <v>1</v>
      </c>
      <c r="CU105" s="20">
        <f t="shared" si="41"/>
        <v>15000000</v>
      </c>
      <c r="CV105" s="20">
        <f t="shared" si="94"/>
        <v>0</v>
      </c>
      <c r="CW105" s="20">
        <f t="shared" si="94"/>
        <v>0</v>
      </c>
      <c r="CX105" s="20"/>
      <c r="CY105" s="20">
        <f t="shared" si="95"/>
        <v>0</v>
      </c>
      <c r="CZ105" s="20">
        <f t="shared" si="95"/>
        <v>0</v>
      </c>
      <c r="DA105" s="20">
        <f t="shared" si="95"/>
        <v>0</v>
      </c>
      <c r="DB105" s="20">
        <f t="shared" si="95"/>
        <v>0</v>
      </c>
      <c r="DC105" s="20">
        <f t="shared" si="95"/>
        <v>0</v>
      </c>
      <c r="DD105" s="20">
        <f t="shared" si="95"/>
        <v>0</v>
      </c>
      <c r="DE105" s="20">
        <f t="shared" si="95"/>
        <v>0</v>
      </c>
      <c r="DF105" s="20">
        <f t="shared" si="95"/>
        <v>0</v>
      </c>
      <c r="DG105" s="20">
        <f t="shared" si="95"/>
        <v>0</v>
      </c>
      <c r="DH105" s="20">
        <f t="shared" si="95"/>
        <v>0</v>
      </c>
      <c r="DI105" s="20">
        <f t="shared" si="95"/>
        <v>0</v>
      </c>
      <c r="DJ105" s="20">
        <f t="shared" si="95"/>
        <v>0</v>
      </c>
      <c r="DK105" s="20">
        <f t="shared" si="95"/>
        <v>0</v>
      </c>
      <c r="DL105" s="20">
        <f t="shared" si="95"/>
        <v>0</v>
      </c>
      <c r="DM105" s="20">
        <f t="shared" si="95"/>
        <v>0</v>
      </c>
      <c r="DN105" s="20">
        <f t="shared" si="95"/>
        <v>15000000</v>
      </c>
      <c r="DO105" s="20">
        <f t="shared" si="96"/>
        <v>0</v>
      </c>
      <c r="DP105" s="20">
        <f t="shared" si="96"/>
        <v>0</v>
      </c>
    </row>
    <row r="106" spans="1:120" ht="51.75" customHeight="1" x14ac:dyDescent="0.3">
      <c r="A106" s="212"/>
      <c r="B106" s="61" t="s">
        <v>300</v>
      </c>
      <c r="C106" s="76" t="s">
        <v>301</v>
      </c>
      <c r="D106" s="27" t="s">
        <v>302</v>
      </c>
      <c r="E106" s="18">
        <v>301</v>
      </c>
      <c r="F106" s="19" t="s">
        <v>303</v>
      </c>
      <c r="G106" s="20">
        <f t="shared" si="59"/>
        <v>354727831</v>
      </c>
      <c r="H106" s="20"/>
      <c r="I106" s="20">
        <f>180000000</f>
        <v>180000000</v>
      </c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167968376</v>
      </c>
      <c r="AA106" s="20"/>
      <c r="AB106" s="20">
        <f>6759455</f>
        <v>6759455</v>
      </c>
      <c r="AC106" s="21">
        <f t="shared" si="79"/>
        <v>0.32577088658149295</v>
      </c>
      <c r="AD106" s="20">
        <f t="shared" si="90"/>
        <v>115560000</v>
      </c>
      <c r="AE106" s="20"/>
      <c r="AF106" s="20">
        <f>+'[1]ENERO 2019'!$K$221</f>
        <v>114760000</v>
      </c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>
        <f>+'[1]ENERO 2019'!$AF$221</f>
        <v>800000</v>
      </c>
      <c r="AZ106" s="21">
        <f t="shared" si="83"/>
        <v>0.674229113418507</v>
      </c>
      <c r="BA106" s="20">
        <f t="shared" si="67"/>
        <v>239167831</v>
      </c>
      <c r="BB106" s="20">
        <f t="shared" si="91"/>
        <v>0</v>
      </c>
      <c r="BC106" s="20">
        <f t="shared" si="91"/>
        <v>65240000</v>
      </c>
      <c r="BD106" s="20">
        <f t="shared" si="91"/>
        <v>0</v>
      </c>
      <c r="BE106" s="20">
        <f t="shared" si="91"/>
        <v>0</v>
      </c>
      <c r="BF106" s="20">
        <f t="shared" si="91"/>
        <v>0</v>
      </c>
      <c r="BG106" s="20">
        <f t="shared" si="91"/>
        <v>0</v>
      </c>
      <c r="BH106" s="20">
        <f t="shared" si="91"/>
        <v>0</v>
      </c>
      <c r="BI106" s="20">
        <f t="shared" si="91"/>
        <v>0</v>
      </c>
      <c r="BJ106" s="20">
        <f t="shared" si="91"/>
        <v>0</v>
      </c>
      <c r="BK106" s="20">
        <f t="shared" si="91"/>
        <v>0</v>
      </c>
      <c r="BL106" s="20">
        <f t="shared" si="91"/>
        <v>0</v>
      </c>
      <c r="BM106" s="20">
        <f t="shared" si="91"/>
        <v>0</v>
      </c>
      <c r="BN106" s="20">
        <f t="shared" si="91"/>
        <v>0</v>
      </c>
      <c r="BO106" s="20">
        <f t="shared" si="91"/>
        <v>0</v>
      </c>
      <c r="BP106" s="20">
        <f t="shared" si="91"/>
        <v>0</v>
      </c>
      <c r="BQ106" s="20">
        <f t="shared" si="91"/>
        <v>0</v>
      </c>
      <c r="BR106" s="20">
        <f t="shared" si="92"/>
        <v>0</v>
      </c>
      <c r="BS106" s="20">
        <f t="shared" si="92"/>
        <v>0</v>
      </c>
      <c r="BT106" s="20">
        <f t="shared" si="92"/>
        <v>167968376</v>
      </c>
      <c r="BU106" s="20">
        <f t="shared" si="92"/>
        <v>0</v>
      </c>
      <c r="BV106" s="20">
        <f t="shared" si="92"/>
        <v>5959455</v>
      </c>
      <c r="BW106" s="21">
        <f t="shared" si="81"/>
        <v>0.3234028823636339</v>
      </c>
      <c r="BX106" s="20">
        <f t="shared" si="93"/>
        <v>114720003</v>
      </c>
      <c r="BY106" s="20"/>
      <c r="BZ106" s="20">
        <f>+'[1]ENERO 2019'!$H$219</f>
        <v>114720003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1">
        <f t="shared" si="71"/>
        <v>0.6765971176363661</v>
      </c>
      <c r="CU106" s="20">
        <f t="shared" si="41"/>
        <v>240007828</v>
      </c>
      <c r="CV106" s="20">
        <f t="shared" si="94"/>
        <v>0</v>
      </c>
      <c r="CW106" s="20">
        <f t="shared" si="94"/>
        <v>65279997</v>
      </c>
      <c r="CX106" s="20">
        <f t="shared" si="94"/>
        <v>0</v>
      </c>
      <c r="CY106" s="20">
        <f t="shared" si="95"/>
        <v>0</v>
      </c>
      <c r="CZ106" s="20">
        <f t="shared" si="95"/>
        <v>0</v>
      </c>
      <c r="DA106" s="20">
        <f t="shared" si="95"/>
        <v>0</v>
      </c>
      <c r="DB106" s="20">
        <f t="shared" si="95"/>
        <v>0</v>
      </c>
      <c r="DC106" s="20">
        <f t="shared" si="95"/>
        <v>0</v>
      </c>
      <c r="DD106" s="20">
        <f t="shared" si="95"/>
        <v>0</v>
      </c>
      <c r="DE106" s="20">
        <f t="shared" si="95"/>
        <v>0</v>
      </c>
      <c r="DF106" s="20">
        <f t="shared" si="95"/>
        <v>0</v>
      </c>
      <c r="DG106" s="20">
        <f t="shared" si="95"/>
        <v>0</v>
      </c>
      <c r="DH106" s="20">
        <f t="shared" si="95"/>
        <v>0</v>
      </c>
      <c r="DI106" s="20">
        <f t="shared" si="95"/>
        <v>0</v>
      </c>
      <c r="DJ106" s="20">
        <f t="shared" si="95"/>
        <v>0</v>
      </c>
      <c r="DK106" s="20">
        <f t="shared" si="95"/>
        <v>0</v>
      </c>
      <c r="DL106" s="20">
        <f t="shared" si="95"/>
        <v>0</v>
      </c>
      <c r="DM106" s="20">
        <f t="shared" si="95"/>
        <v>0</v>
      </c>
      <c r="DN106" s="20">
        <f t="shared" si="95"/>
        <v>167968376</v>
      </c>
      <c r="DO106" s="20">
        <f t="shared" si="96"/>
        <v>0</v>
      </c>
      <c r="DP106" s="20">
        <f t="shared" si="96"/>
        <v>6759455</v>
      </c>
    </row>
    <row r="107" spans="1:120" ht="50.25" customHeight="1" x14ac:dyDescent="0.3">
      <c r="A107" s="212"/>
      <c r="B107" s="47" t="s">
        <v>304</v>
      </c>
      <c r="C107" s="43" t="s">
        <v>305</v>
      </c>
      <c r="D107" s="17" t="s">
        <v>306</v>
      </c>
      <c r="E107" s="18">
        <v>301</v>
      </c>
      <c r="F107" s="19" t="s">
        <v>303</v>
      </c>
      <c r="G107" s="20">
        <f t="shared" si="59"/>
        <v>320000000</v>
      </c>
      <c r="H107" s="20"/>
      <c r="I107" s="20"/>
      <c r="J107" s="20"/>
      <c r="K107" s="20"/>
      <c r="L107" s="20">
        <v>208000000</v>
      </c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>
        <v>100000000</v>
      </c>
      <c r="X107" s="20"/>
      <c r="Y107" s="20"/>
      <c r="Z107" s="20"/>
      <c r="AA107" s="20"/>
      <c r="AB107" s="20">
        <v>12000000</v>
      </c>
      <c r="AC107" s="21">
        <f t="shared" si="79"/>
        <v>0.47187499999999999</v>
      </c>
      <c r="AD107" s="20">
        <f t="shared" si="90"/>
        <v>151000000</v>
      </c>
      <c r="AE107" s="20"/>
      <c r="AF107" s="20"/>
      <c r="AG107" s="20"/>
      <c r="AH107" s="20"/>
      <c r="AI107" s="20">
        <f>+'[1]ENERO 2019'!$N$244</f>
        <v>150000000</v>
      </c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>
        <f>+'[1]ENERO 2019'!$AF$244</f>
        <v>1000000</v>
      </c>
      <c r="AZ107" s="21">
        <f t="shared" si="83"/>
        <v>0.52812499999999996</v>
      </c>
      <c r="BA107" s="20">
        <f t="shared" si="67"/>
        <v>169000000</v>
      </c>
      <c r="BB107" s="20">
        <f t="shared" si="91"/>
        <v>0</v>
      </c>
      <c r="BC107" s="20">
        <f t="shared" si="91"/>
        <v>0</v>
      </c>
      <c r="BD107" s="20">
        <f t="shared" si="91"/>
        <v>0</v>
      </c>
      <c r="BE107" s="20">
        <f t="shared" si="91"/>
        <v>0</v>
      </c>
      <c r="BF107" s="20">
        <f t="shared" si="91"/>
        <v>58000000</v>
      </c>
      <c r="BG107" s="20">
        <f t="shared" si="91"/>
        <v>0</v>
      </c>
      <c r="BH107" s="20">
        <f t="shared" si="91"/>
        <v>0</v>
      </c>
      <c r="BI107" s="20">
        <f t="shared" si="91"/>
        <v>0</v>
      </c>
      <c r="BJ107" s="20">
        <f t="shared" si="91"/>
        <v>0</v>
      </c>
      <c r="BK107" s="20">
        <f t="shared" si="91"/>
        <v>0</v>
      </c>
      <c r="BL107" s="20">
        <f t="shared" si="91"/>
        <v>0</v>
      </c>
      <c r="BM107" s="20">
        <f t="shared" si="91"/>
        <v>0</v>
      </c>
      <c r="BN107" s="20">
        <f t="shared" si="91"/>
        <v>0</v>
      </c>
      <c r="BO107" s="20">
        <f t="shared" si="91"/>
        <v>0</v>
      </c>
      <c r="BP107" s="20">
        <f t="shared" si="91"/>
        <v>0</v>
      </c>
      <c r="BQ107" s="20">
        <f t="shared" si="91"/>
        <v>100000000</v>
      </c>
      <c r="BR107" s="20">
        <f t="shared" si="92"/>
        <v>0</v>
      </c>
      <c r="BS107" s="20">
        <f t="shared" si="92"/>
        <v>0</v>
      </c>
      <c r="BT107" s="20">
        <f t="shared" si="92"/>
        <v>0</v>
      </c>
      <c r="BU107" s="20">
        <f t="shared" si="92"/>
        <v>0</v>
      </c>
      <c r="BV107" s="20">
        <f t="shared" si="92"/>
        <v>11000000</v>
      </c>
      <c r="BW107" s="21">
        <f t="shared" si="81"/>
        <v>0.39362501249999998</v>
      </c>
      <c r="BX107" s="20">
        <f t="shared" si="93"/>
        <v>125960004</v>
      </c>
      <c r="BY107" s="20"/>
      <c r="BZ107" s="20"/>
      <c r="CA107" s="20"/>
      <c r="CB107" s="20"/>
      <c r="CC107" s="20">
        <f>+'[1]ENERO 2019'!$H$242</f>
        <v>125960004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1">
        <f t="shared" si="71"/>
        <v>0.60637498749999996</v>
      </c>
      <c r="CU107" s="20">
        <f t="shared" si="41"/>
        <v>194039996</v>
      </c>
      <c r="CV107" s="20">
        <f t="shared" si="94"/>
        <v>0</v>
      </c>
      <c r="CW107" s="20">
        <f t="shared" si="94"/>
        <v>0</v>
      </c>
      <c r="CX107" s="20"/>
      <c r="CY107" s="20">
        <f t="shared" si="95"/>
        <v>0</v>
      </c>
      <c r="CZ107" s="20">
        <f t="shared" si="95"/>
        <v>82039996</v>
      </c>
      <c r="DA107" s="20">
        <f t="shared" si="95"/>
        <v>0</v>
      </c>
      <c r="DB107" s="20">
        <f t="shared" si="95"/>
        <v>0</v>
      </c>
      <c r="DC107" s="20">
        <f t="shared" si="95"/>
        <v>0</v>
      </c>
      <c r="DD107" s="20">
        <f t="shared" si="95"/>
        <v>0</v>
      </c>
      <c r="DE107" s="20">
        <f t="shared" si="95"/>
        <v>0</v>
      </c>
      <c r="DF107" s="20">
        <f t="shared" si="95"/>
        <v>0</v>
      </c>
      <c r="DG107" s="20">
        <f t="shared" si="95"/>
        <v>0</v>
      </c>
      <c r="DH107" s="20">
        <f t="shared" si="95"/>
        <v>0</v>
      </c>
      <c r="DI107" s="20">
        <f t="shared" si="95"/>
        <v>0</v>
      </c>
      <c r="DJ107" s="20">
        <f t="shared" si="95"/>
        <v>0</v>
      </c>
      <c r="DK107" s="20">
        <f t="shared" si="95"/>
        <v>100000000</v>
      </c>
      <c r="DL107" s="20">
        <f t="shared" si="95"/>
        <v>0</v>
      </c>
      <c r="DM107" s="20">
        <f t="shared" si="95"/>
        <v>0</v>
      </c>
      <c r="DN107" s="20">
        <f t="shared" si="95"/>
        <v>0</v>
      </c>
      <c r="DO107" s="20">
        <f t="shared" si="96"/>
        <v>0</v>
      </c>
      <c r="DP107" s="20">
        <f t="shared" si="96"/>
        <v>12000000</v>
      </c>
    </row>
    <row r="108" spans="1:120" ht="78" customHeight="1" x14ac:dyDescent="0.3">
      <c r="A108" s="212"/>
      <c r="B108" s="204" t="s">
        <v>307</v>
      </c>
      <c r="C108" s="43" t="s">
        <v>308</v>
      </c>
      <c r="D108" s="17" t="s">
        <v>309</v>
      </c>
      <c r="E108" s="18">
        <v>301</v>
      </c>
      <c r="F108" s="19" t="s">
        <v>310</v>
      </c>
      <c r="G108" s="20">
        <f t="shared" si="59"/>
        <v>122963935</v>
      </c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>
        <v>50000000</v>
      </c>
      <c r="AA108" s="20"/>
      <c r="AB108" s="20">
        <f>72963935</f>
        <v>72963935</v>
      </c>
      <c r="AC108" s="21">
        <f t="shared" si="79"/>
        <v>0.39849082578562567</v>
      </c>
      <c r="AD108" s="20">
        <f t="shared" si="90"/>
        <v>49000000</v>
      </c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>
        <f>+'[1]ENERO 2019'!$AF$266</f>
        <v>49000000</v>
      </c>
      <c r="AZ108" s="21">
        <f t="shared" si="83"/>
        <v>0.60150917421437433</v>
      </c>
      <c r="BA108" s="20">
        <f t="shared" si="67"/>
        <v>73963935</v>
      </c>
      <c r="BB108" s="20">
        <f t="shared" si="91"/>
        <v>0</v>
      </c>
      <c r="BC108" s="20">
        <f t="shared" si="91"/>
        <v>0</v>
      </c>
      <c r="BD108" s="20">
        <f t="shared" si="91"/>
        <v>0</v>
      </c>
      <c r="BE108" s="20">
        <f t="shared" si="91"/>
        <v>0</v>
      </c>
      <c r="BF108" s="20">
        <f t="shared" si="91"/>
        <v>0</v>
      </c>
      <c r="BG108" s="20">
        <f t="shared" si="91"/>
        <v>0</v>
      </c>
      <c r="BH108" s="20">
        <f t="shared" si="91"/>
        <v>0</v>
      </c>
      <c r="BI108" s="20">
        <f t="shared" si="91"/>
        <v>0</v>
      </c>
      <c r="BJ108" s="20">
        <f t="shared" si="91"/>
        <v>0</v>
      </c>
      <c r="BK108" s="20">
        <f t="shared" si="91"/>
        <v>0</v>
      </c>
      <c r="BL108" s="20">
        <f t="shared" si="91"/>
        <v>0</v>
      </c>
      <c r="BM108" s="20">
        <f t="shared" si="91"/>
        <v>0</v>
      </c>
      <c r="BN108" s="20">
        <f t="shared" si="91"/>
        <v>0</v>
      </c>
      <c r="BO108" s="20">
        <f t="shared" si="91"/>
        <v>0</v>
      </c>
      <c r="BP108" s="20">
        <f t="shared" si="91"/>
        <v>0</v>
      </c>
      <c r="BQ108" s="20">
        <f t="shared" si="91"/>
        <v>0</v>
      </c>
      <c r="BR108" s="20">
        <f t="shared" si="92"/>
        <v>0</v>
      </c>
      <c r="BS108" s="20">
        <f t="shared" si="92"/>
        <v>0</v>
      </c>
      <c r="BT108" s="20">
        <f t="shared" si="92"/>
        <v>50000000</v>
      </c>
      <c r="BU108" s="20">
        <f t="shared" si="92"/>
        <v>0</v>
      </c>
      <c r="BV108" s="20">
        <f t="shared" si="92"/>
        <v>23963935</v>
      </c>
      <c r="BW108" s="21">
        <f>+BX108/G108</f>
        <v>8.9945072105898374E-2</v>
      </c>
      <c r="BX108" s="20">
        <f>SUM(BY108:CS108)</f>
        <v>11060000</v>
      </c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>
        <f>+'[1]ENERO 2019'!$H$264</f>
        <v>11060000</v>
      </c>
      <c r="CT108" s="21">
        <f>1-BW108</f>
        <v>0.91005492789410158</v>
      </c>
      <c r="CU108" s="20">
        <f t="shared" si="41"/>
        <v>111903935</v>
      </c>
      <c r="CV108" s="20">
        <f t="shared" si="94"/>
        <v>0</v>
      </c>
      <c r="CW108" s="20">
        <f t="shared" si="94"/>
        <v>0</v>
      </c>
      <c r="CX108" s="20">
        <f t="shared" si="94"/>
        <v>0</v>
      </c>
      <c r="CY108" s="20">
        <f t="shared" si="95"/>
        <v>0</v>
      </c>
      <c r="CZ108" s="20">
        <f t="shared" si="95"/>
        <v>0</v>
      </c>
      <c r="DA108" s="20">
        <f t="shared" si="95"/>
        <v>0</v>
      </c>
      <c r="DB108" s="20">
        <f t="shared" si="95"/>
        <v>0</v>
      </c>
      <c r="DC108" s="20">
        <f t="shared" si="95"/>
        <v>0</v>
      </c>
      <c r="DD108" s="20">
        <f t="shared" si="95"/>
        <v>0</v>
      </c>
      <c r="DE108" s="20">
        <f t="shared" si="95"/>
        <v>0</v>
      </c>
      <c r="DF108" s="20">
        <f t="shared" si="95"/>
        <v>0</v>
      </c>
      <c r="DG108" s="20">
        <f t="shared" si="95"/>
        <v>0</v>
      </c>
      <c r="DH108" s="20">
        <f t="shared" si="95"/>
        <v>0</v>
      </c>
      <c r="DI108" s="20">
        <f t="shared" si="95"/>
        <v>0</v>
      </c>
      <c r="DJ108" s="20">
        <f t="shared" si="95"/>
        <v>0</v>
      </c>
      <c r="DK108" s="20">
        <f t="shared" si="95"/>
        <v>0</v>
      </c>
      <c r="DL108" s="20">
        <f t="shared" si="95"/>
        <v>0</v>
      </c>
      <c r="DM108" s="20">
        <f t="shared" si="95"/>
        <v>0</v>
      </c>
      <c r="DN108" s="20">
        <f t="shared" si="95"/>
        <v>50000000</v>
      </c>
      <c r="DO108" s="20">
        <f t="shared" si="96"/>
        <v>0</v>
      </c>
      <c r="DP108" s="20">
        <f t="shared" si="96"/>
        <v>61903935</v>
      </c>
    </row>
    <row r="109" spans="1:120" ht="53.25" customHeight="1" x14ac:dyDescent="0.3">
      <c r="A109" s="212"/>
      <c r="B109" s="199"/>
      <c r="C109" s="43" t="s">
        <v>311</v>
      </c>
      <c r="D109" s="27" t="s">
        <v>312</v>
      </c>
      <c r="E109" s="18">
        <v>301</v>
      </c>
      <c r="F109" s="19" t="s">
        <v>293</v>
      </c>
      <c r="G109" s="20">
        <f t="shared" si="59"/>
        <v>15000000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15000000</v>
      </c>
      <c r="AA109" s="20"/>
      <c r="AB109" s="20"/>
      <c r="AC109" s="21">
        <f t="shared" si="79"/>
        <v>0</v>
      </c>
      <c r="AD109" s="20">
        <f t="shared" si="90"/>
        <v>0</v>
      </c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1">
        <f t="shared" si="83"/>
        <v>1</v>
      </c>
      <c r="BA109" s="20">
        <f t="shared" si="67"/>
        <v>15000000</v>
      </c>
      <c r="BB109" s="20">
        <f t="shared" si="91"/>
        <v>0</v>
      </c>
      <c r="BC109" s="20">
        <f t="shared" si="91"/>
        <v>0</v>
      </c>
      <c r="BD109" s="20">
        <f t="shared" si="91"/>
        <v>0</v>
      </c>
      <c r="BE109" s="20">
        <f t="shared" si="91"/>
        <v>0</v>
      </c>
      <c r="BF109" s="20">
        <f t="shared" si="91"/>
        <v>0</v>
      </c>
      <c r="BG109" s="20">
        <f t="shared" si="91"/>
        <v>0</v>
      </c>
      <c r="BH109" s="20">
        <f t="shared" si="91"/>
        <v>0</v>
      </c>
      <c r="BI109" s="20">
        <f t="shared" si="91"/>
        <v>0</v>
      </c>
      <c r="BJ109" s="20">
        <f t="shared" si="91"/>
        <v>0</v>
      </c>
      <c r="BK109" s="20">
        <f t="shared" si="91"/>
        <v>0</v>
      </c>
      <c r="BL109" s="20">
        <f t="shared" si="91"/>
        <v>0</v>
      </c>
      <c r="BM109" s="20">
        <f t="shared" si="91"/>
        <v>0</v>
      </c>
      <c r="BN109" s="20">
        <f t="shared" si="91"/>
        <v>0</v>
      </c>
      <c r="BO109" s="20">
        <f t="shared" si="91"/>
        <v>0</v>
      </c>
      <c r="BP109" s="20">
        <f t="shared" si="91"/>
        <v>0</v>
      </c>
      <c r="BQ109" s="20">
        <f t="shared" si="91"/>
        <v>0</v>
      </c>
      <c r="BR109" s="20">
        <f t="shared" si="92"/>
        <v>0</v>
      </c>
      <c r="BS109" s="20">
        <f t="shared" si="92"/>
        <v>0</v>
      </c>
      <c r="BT109" s="20">
        <f t="shared" si="92"/>
        <v>15000000</v>
      </c>
      <c r="BU109" s="20">
        <f t="shared" si="92"/>
        <v>0</v>
      </c>
      <c r="BV109" s="20">
        <f t="shared" si="92"/>
        <v>0</v>
      </c>
      <c r="BW109" s="21">
        <f>+BX109/G109</f>
        <v>0</v>
      </c>
      <c r="BX109" s="20">
        <f>SUM(BY109:CS109)</f>
        <v>0</v>
      </c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1">
        <f>1-BW109</f>
        <v>1</v>
      </c>
      <c r="CU109" s="20">
        <f t="shared" si="41"/>
        <v>15000000</v>
      </c>
      <c r="CV109" s="20">
        <f t="shared" si="94"/>
        <v>0</v>
      </c>
      <c r="CW109" s="20">
        <f t="shared" si="94"/>
        <v>0</v>
      </c>
      <c r="CX109" s="20"/>
      <c r="CY109" s="20">
        <f t="shared" si="95"/>
        <v>0</v>
      </c>
      <c r="CZ109" s="20">
        <f t="shared" si="95"/>
        <v>0</v>
      </c>
      <c r="DA109" s="20">
        <f t="shared" si="95"/>
        <v>0</v>
      </c>
      <c r="DB109" s="20">
        <f t="shared" si="95"/>
        <v>0</v>
      </c>
      <c r="DC109" s="20">
        <f t="shared" si="95"/>
        <v>0</v>
      </c>
      <c r="DD109" s="20">
        <f t="shared" si="95"/>
        <v>0</v>
      </c>
      <c r="DE109" s="20">
        <f t="shared" si="95"/>
        <v>0</v>
      </c>
      <c r="DF109" s="20">
        <f t="shared" si="95"/>
        <v>0</v>
      </c>
      <c r="DG109" s="20">
        <f t="shared" si="95"/>
        <v>0</v>
      </c>
      <c r="DH109" s="20">
        <f t="shared" si="95"/>
        <v>0</v>
      </c>
      <c r="DI109" s="20">
        <f t="shared" si="95"/>
        <v>0</v>
      </c>
      <c r="DJ109" s="20">
        <f t="shared" si="95"/>
        <v>0</v>
      </c>
      <c r="DK109" s="20">
        <f t="shared" si="95"/>
        <v>0</v>
      </c>
      <c r="DL109" s="20">
        <f t="shared" si="95"/>
        <v>0</v>
      </c>
      <c r="DM109" s="20">
        <f t="shared" si="95"/>
        <v>0</v>
      </c>
      <c r="DN109" s="20">
        <f t="shared" si="95"/>
        <v>15000000</v>
      </c>
      <c r="DO109" s="20">
        <f t="shared" si="96"/>
        <v>0</v>
      </c>
      <c r="DP109" s="20">
        <f t="shared" si="96"/>
        <v>0</v>
      </c>
    </row>
    <row r="110" spans="1:120" ht="35.25" customHeight="1" x14ac:dyDescent="0.3">
      <c r="A110" s="212"/>
      <c r="B110" s="77"/>
      <c r="C110" s="43" t="s">
        <v>313</v>
      </c>
      <c r="D110" s="27" t="s">
        <v>314</v>
      </c>
      <c r="E110" s="18">
        <v>301</v>
      </c>
      <c r="F110" s="19" t="s">
        <v>293</v>
      </c>
      <c r="G110" s="20">
        <f t="shared" si="59"/>
        <v>2313284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2313284</v>
      </c>
      <c r="AA110" s="20"/>
      <c r="AB110" s="20"/>
      <c r="AC110" s="21">
        <f t="shared" si="79"/>
        <v>0</v>
      </c>
      <c r="AD110" s="20">
        <f t="shared" si="90"/>
        <v>0</v>
      </c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1">
        <f t="shared" si="83"/>
        <v>1</v>
      </c>
      <c r="BA110" s="20">
        <f t="shared" si="67"/>
        <v>2313284</v>
      </c>
      <c r="BB110" s="20">
        <f t="shared" si="91"/>
        <v>0</v>
      </c>
      <c r="BC110" s="20">
        <f t="shared" si="91"/>
        <v>0</v>
      </c>
      <c r="BD110" s="20">
        <f t="shared" si="91"/>
        <v>0</v>
      </c>
      <c r="BE110" s="20">
        <f t="shared" si="91"/>
        <v>0</v>
      </c>
      <c r="BF110" s="20">
        <f t="shared" si="91"/>
        <v>0</v>
      </c>
      <c r="BG110" s="20">
        <f t="shared" si="91"/>
        <v>0</v>
      </c>
      <c r="BH110" s="20">
        <f t="shared" si="91"/>
        <v>0</v>
      </c>
      <c r="BI110" s="20">
        <f t="shared" si="91"/>
        <v>0</v>
      </c>
      <c r="BJ110" s="20">
        <f t="shared" si="91"/>
        <v>0</v>
      </c>
      <c r="BK110" s="20">
        <f t="shared" si="91"/>
        <v>0</v>
      </c>
      <c r="BL110" s="20">
        <f t="shared" si="91"/>
        <v>0</v>
      </c>
      <c r="BM110" s="20">
        <f t="shared" si="91"/>
        <v>0</v>
      </c>
      <c r="BN110" s="20">
        <f t="shared" si="91"/>
        <v>0</v>
      </c>
      <c r="BO110" s="20">
        <f t="shared" si="91"/>
        <v>0</v>
      </c>
      <c r="BP110" s="20">
        <f t="shared" si="91"/>
        <v>0</v>
      </c>
      <c r="BQ110" s="20">
        <f t="shared" si="91"/>
        <v>0</v>
      </c>
      <c r="BR110" s="20">
        <f t="shared" si="92"/>
        <v>0</v>
      </c>
      <c r="BS110" s="20">
        <f t="shared" si="92"/>
        <v>0</v>
      </c>
      <c r="BT110" s="20">
        <f t="shared" si="92"/>
        <v>2313284</v>
      </c>
      <c r="BU110" s="20">
        <f t="shared" si="92"/>
        <v>0</v>
      </c>
      <c r="BV110" s="20">
        <f t="shared" si="92"/>
        <v>0</v>
      </c>
      <c r="BW110" s="21">
        <f t="shared" ref="BW110:BW132" si="97">+BX110/G110</f>
        <v>0</v>
      </c>
      <c r="BX110" s="20">
        <f t="shared" ref="BX110:BX113" si="98">SUM(BY110:CS110)</f>
        <v>0</v>
      </c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1">
        <f t="shared" ref="CT110:CT112" si="99">1-BW110</f>
        <v>1</v>
      </c>
      <c r="CU110" s="20">
        <f t="shared" si="41"/>
        <v>2313284</v>
      </c>
      <c r="CV110" s="20">
        <f t="shared" si="94"/>
        <v>0</v>
      </c>
      <c r="CW110" s="20">
        <f t="shared" si="94"/>
        <v>0</v>
      </c>
      <c r="CX110" s="20"/>
      <c r="CY110" s="20">
        <f t="shared" si="95"/>
        <v>0</v>
      </c>
      <c r="CZ110" s="20">
        <f t="shared" si="95"/>
        <v>0</v>
      </c>
      <c r="DA110" s="20">
        <f t="shared" si="95"/>
        <v>0</v>
      </c>
      <c r="DB110" s="20">
        <f t="shared" si="95"/>
        <v>0</v>
      </c>
      <c r="DC110" s="20">
        <f t="shared" si="95"/>
        <v>0</v>
      </c>
      <c r="DD110" s="20">
        <f t="shared" si="95"/>
        <v>0</v>
      </c>
      <c r="DE110" s="20">
        <f t="shared" si="95"/>
        <v>0</v>
      </c>
      <c r="DF110" s="20">
        <f t="shared" si="95"/>
        <v>0</v>
      </c>
      <c r="DG110" s="20">
        <f t="shared" si="95"/>
        <v>0</v>
      </c>
      <c r="DH110" s="20">
        <f t="shared" si="95"/>
        <v>0</v>
      </c>
      <c r="DI110" s="20">
        <f t="shared" si="95"/>
        <v>0</v>
      </c>
      <c r="DJ110" s="20">
        <f t="shared" si="95"/>
        <v>0</v>
      </c>
      <c r="DK110" s="20">
        <f t="shared" si="95"/>
        <v>0</v>
      </c>
      <c r="DL110" s="20">
        <f t="shared" si="95"/>
        <v>0</v>
      </c>
      <c r="DM110" s="20">
        <f t="shared" si="95"/>
        <v>0</v>
      </c>
      <c r="DN110" s="20">
        <f t="shared" si="95"/>
        <v>2313284</v>
      </c>
      <c r="DO110" s="20">
        <f t="shared" si="96"/>
        <v>0</v>
      </c>
      <c r="DP110" s="20">
        <f t="shared" si="96"/>
        <v>0</v>
      </c>
    </row>
    <row r="111" spans="1:120" ht="27.75" customHeight="1" x14ac:dyDescent="0.3">
      <c r="A111" s="212"/>
      <c r="B111" s="77"/>
      <c r="C111" s="43" t="s">
        <v>315</v>
      </c>
      <c r="D111" s="27" t="s">
        <v>316</v>
      </c>
      <c r="E111" s="18">
        <v>301</v>
      </c>
      <c r="F111" s="19" t="s">
        <v>293</v>
      </c>
      <c r="G111" s="20">
        <f t="shared" si="59"/>
        <v>10000000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10000000</v>
      </c>
      <c r="AA111" s="20"/>
      <c r="AB111" s="20"/>
      <c r="AC111" s="21">
        <f t="shared" si="79"/>
        <v>0</v>
      </c>
      <c r="AD111" s="20">
        <f t="shared" si="90"/>
        <v>0</v>
      </c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1">
        <f t="shared" si="83"/>
        <v>1</v>
      </c>
      <c r="BA111" s="20">
        <f t="shared" si="67"/>
        <v>10000000</v>
      </c>
      <c r="BB111" s="20">
        <f t="shared" si="91"/>
        <v>0</v>
      </c>
      <c r="BC111" s="20">
        <f t="shared" si="91"/>
        <v>0</v>
      </c>
      <c r="BD111" s="20">
        <f t="shared" si="91"/>
        <v>0</v>
      </c>
      <c r="BE111" s="20">
        <f t="shared" si="91"/>
        <v>0</v>
      </c>
      <c r="BF111" s="20">
        <f t="shared" si="91"/>
        <v>0</v>
      </c>
      <c r="BG111" s="20">
        <f t="shared" si="91"/>
        <v>0</v>
      </c>
      <c r="BH111" s="20">
        <f t="shared" si="91"/>
        <v>0</v>
      </c>
      <c r="BI111" s="20">
        <f t="shared" si="91"/>
        <v>0</v>
      </c>
      <c r="BJ111" s="20">
        <f t="shared" si="91"/>
        <v>0</v>
      </c>
      <c r="BK111" s="20">
        <f t="shared" si="91"/>
        <v>0</v>
      </c>
      <c r="BL111" s="20">
        <f t="shared" si="91"/>
        <v>0</v>
      </c>
      <c r="BM111" s="20">
        <f t="shared" si="91"/>
        <v>0</v>
      </c>
      <c r="BN111" s="20">
        <f t="shared" si="91"/>
        <v>0</v>
      </c>
      <c r="BO111" s="20">
        <f t="shared" si="91"/>
        <v>0</v>
      </c>
      <c r="BP111" s="20">
        <f t="shared" si="91"/>
        <v>0</v>
      </c>
      <c r="BQ111" s="20">
        <f t="shared" si="91"/>
        <v>0</v>
      </c>
      <c r="BR111" s="20">
        <f t="shared" si="92"/>
        <v>0</v>
      </c>
      <c r="BS111" s="20">
        <f t="shared" si="92"/>
        <v>0</v>
      </c>
      <c r="BT111" s="20">
        <f t="shared" si="92"/>
        <v>10000000</v>
      </c>
      <c r="BU111" s="20">
        <f t="shared" si="92"/>
        <v>0</v>
      </c>
      <c r="BV111" s="20">
        <f t="shared" si="92"/>
        <v>0</v>
      </c>
      <c r="BW111" s="21">
        <f t="shared" si="97"/>
        <v>0</v>
      </c>
      <c r="BX111" s="20">
        <f t="shared" si="98"/>
        <v>0</v>
      </c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1">
        <f t="shared" si="99"/>
        <v>1</v>
      </c>
      <c r="CU111" s="20">
        <f t="shared" si="41"/>
        <v>10000000</v>
      </c>
      <c r="CV111" s="20">
        <f t="shared" si="94"/>
        <v>0</v>
      </c>
      <c r="CW111" s="20">
        <f t="shared" si="94"/>
        <v>0</v>
      </c>
      <c r="CX111" s="20"/>
      <c r="CY111" s="20">
        <f t="shared" si="95"/>
        <v>0</v>
      </c>
      <c r="CZ111" s="20">
        <f t="shared" si="95"/>
        <v>0</v>
      </c>
      <c r="DA111" s="20">
        <f t="shared" si="95"/>
        <v>0</v>
      </c>
      <c r="DB111" s="20">
        <f t="shared" si="95"/>
        <v>0</v>
      </c>
      <c r="DC111" s="20">
        <f t="shared" si="95"/>
        <v>0</v>
      </c>
      <c r="DD111" s="20">
        <f t="shared" si="95"/>
        <v>0</v>
      </c>
      <c r="DE111" s="20">
        <f t="shared" si="95"/>
        <v>0</v>
      </c>
      <c r="DF111" s="20">
        <f t="shared" si="95"/>
        <v>0</v>
      </c>
      <c r="DG111" s="20">
        <f t="shared" si="95"/>
        <v>0</v>
      </c>
      <c r="DH111" s="20">
        <f t="shared" si="95"/>
        <v>0</v>
      </c>
      <c r="DI111" s="20">
        <f t="shared" si="95"/>
        <v>0</v>
      </c>
      <c r="DJ111" s="20">
        <f t="shared" si="95"/>
        <v>0</v>
      </c>
      <c r="DK111" s="20">
        <f t="shared" si="95"/>
        <v>0</v>
      </c>
      <c r="DL111" s="20">
        <f t="shared" si="95"/>
        <v>0</v>
      </c>
      <c r="DM111" s="20">
        <f t="shared" si="95"/>
        <v>0</v>
      </c>
      <c r="DN111" s="20">
        <f t="shared" si="95"/>
        <v>10000000</v>
      </c>
      <c r="DO111" s="20">
        <f t="shared" si="96"/>
        <v>0</v>
      </c>
      <c r="DP111" s="20">
        <f t="shared" si="96"/>
        <v>0</v>
      </c>
    </row>
    <row r="112" spans="1:120" ht="24" customHeight="1" x14ac:dyDescent="0.3">
      <c r="A112" s="212"/>
      <c r="B112" s="77"/>
      <c r="C112" s="43" t="s">
        <v>317</v>
      </c>
      <c r="D112" s="27" t="s">
        <v>318</v>
      </c>
      <c r="E112" s="18">
        <v>301</v>
      </c>
      <c r="F112" s="19" t="s">
        <v>293</v>
      </c>
      <c r="G112" s="20">
        <f t="shared" si="59"/>
        <v>6000000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6000000</v>
      </c>
      <c r="AA112" s="20"/>
      <c r="AB112" s="20"/>
      <c r="AC112" s="21">
        <f t="shared" si="79"/>
        <v>0</v>
      </c>
      <c r="AD112" s="20">
        <f t="shared" si="90"/>
        <v>0</v>
      </c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1">
        <f t="shared" si="83"/>
        <v>1</v>
      </c>
      <c r="BA112" s="20">
        <f t="shared" si="67"/>
        <v>6000000</v>
      </c>
      <c r="BB112" s="20">
        <f t="shared" si="91"/>
        <v>0</v>
      </c>
      <c r="BC112" s="20">
        <f t="shared" si="91"/>
        <v>0</v>
      </c>
      <c r="BD112" s="20">
        <f t="shared" si="91"/>
        <v>0</v>
      </c>
      <c r="BE112" s="20">
        <f t="shared" si="91"/>
        <v>0</v>
      </c>
      <c r="BF112" s="20">
        <f t="shared" si="91"/>
        <v>0</v>
      </c>
      <c r="BG112" s="20">
        <f t="shared" si="91"/>
        <v>0</v>
      </c>
      <c r="BH112" s="20">
        <f t="shared" si="91"/>
        <v>0</v>
      </c>
      <c r="BI112" s="20">
        <f t="shared" si="91"/>
        <v>0</v>
      </c>
      <c r="BJ112" s="20">
        <f t="shared" si="91"/>
        <v>0</v>
      </c>
      <c r="BK112" s="20">
        <f t="shared" si="91"/>
        <v>0</v>
      </c>
      <c r="BL112" s="20">
        <f t="shared" si="91"/>
        <v>0</v>
      </c>
      <c r="BM112" s="20">
        <f t="shared" si="91"/>
        <v>0</v>
      </c>
      <c r="BN112" s="20">
        <f t="shared" si="91"/>
        <v>0</v>
      </c>
      <c r="BO112" s="20">
        <f t="shared" si="91"/>
        <v>0</v>
      </c>
      <c r="BP112" s="20">
        <f t="shared" si="91"/>
        <v>0</v>
      </c>
      <c r="BQ112" s="20">
        <f t="shared" si="91"/>
        <v>0</v>
      </c>
      <c r="BR112" s="20">
        <f t="shared" si="92"/>
        <v>0</v>
      </c>
      <c r="BS112" s="20">
        <f t="shared" si="92"/>
        <v>0</v>
      </c>
      <c r="BT112" s="20">
        <f t="shared" si="92"/>
        <v>6000000</v>
      </c>
      <c r="BU112" s="20">
        <f t="shared" si="92"/>
        <v>0</v>
      </c>
      <c r="BV112" s="20">
        <f t="shared" si="92"/>
        <v>0</v>
      </c>
      <c r="BW112" s="21">
        <f t="shared" si="97"/>
        <v>0</v>
      </c>
      <c r="BX112" s="20">
        <f t="shared" si="98"/>
        <v>0</v>
      </c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1">
        <f t="shared" si="99"/>
        <v>1</v>
      </c>
      <c r="CU112" s="20">
        <f t="shared" si="41"/>
        <v>6000000</v>
      </c>
      <c r="CV112" s="20">
        <f t="shared" si="94"/>
        <v>0</v>
      </c>
      <c r="CW112" s="20">
        <f t="shared" si="94"/>
        <v>0</v>
      </c>
      <c r="CX112" s="20"/>
      <c r="CY112" s="20">
        <f t="shared" si="95"/>
        <v>0</v>
      </c>
      <c r="CZ112" s="20">
        <f t="shared" si="95"/>
        <v>0</v>
      </c>
      <c r="DA112" s="20">
        <f t="shared" si="95"/>
        <v>0</v>
      </c>
      <c r="DB112" s="20">
        <f t="shared" si="95"/>
        <v>0</v>
      </c>
      <c r="DC112" s="20">
        <f t="shared" si="95"/>
        <v>0</v>
      </c>
      <c r="DD112" s="20">
        <f t="shared" si="95"/>
        <v>0</v>
      </c>
      <c r="DE112" s="20">
        <f t="shared" si="95"/>
        <v>0</v>
      </c>
      <c r="DF112" s="20">
        <f t="shared" si="95"/>
        <v>0</v>
      </c>
      <c r="DG112" s="20">
        <f t="shared" si="95"/>
        <v>0</v>
      </c>
      <c r="DH112" s="20">
        <f t="shared" si="95"/>
        <v>0</v>
      </c>
      <c r="DI112" s="20">
        <f t="shared" si="95"/>
        <v>0</v>
      </c>
      <c r="DJ112" s="20">
        <f t="shared" si="95"/>
        <v>0</v>
      </c>
      <c r="DK112" s="20">
        <f t="shared" si="95"/>
        <v>0</v>
      </c>
      <c r="DL112" s="20">
        <f t="shared" si="95"/>
        <v>0</v>
      </c>
      <c r="DM112" s="20">
        <f t="shared" si="95"/>
        <v>0</v>
      </c>
      <c r="DN112" s="20">
        <f t="shared" si="95"/>
        <v>6000000</v>
      </c>
      <c r="DO112" s="20">
        <f t="shared" si="96"/>
        <v>0</v>
      </c>
      <c r="DP112" s="20">
        <f t="shared" si="96"/>
        <v>0</v>
      </c>
    </row>
    <row r="113" spans="1:120" ht="31.5" customHeight="1" x14ac:dyDescent="0.3">
      <c r="A113" s="212"/>
      <c r="B113" s="61" t="s">
        <v>319</v>
      </c>
      <c r="C113" s="43" t="s">
        <v>320</v>
      </c>
      <c r="D113" s="17" t="s">
        <v>321</v>
      </c>
      <c r="E113" s="18">
        <v>301</v>
      </c>
      <c r="F113" s="19" t="s">
        <v>293</v>
      </c>
      <c r="G113" s="20">
        <f t="shared" si="59"/>
        <v>1564414901</v>
      </c>
      <c r="H113" s="20">
        <v>328968376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1235446525</v>
      </c>
      <c r="AA113" s="20"/>
      <c r="AB113" s="20"/>
      <c r="AC113" s="21">
        <f>+AD113/G113</f>
        <v>0.9999980823501502</v>
      </c>
      <c r="AD113" s="20">
        <f t="shared" si="90"/>
        <v>1564411901</v>
      </c>
      <c r="AE113" s="20">
        <f>+'[1]ENERO 2019'!$J$303</f>
        <v>328965376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>
        <f>+'[1]ENERO 2019'!$AB$303</f>
        <v>1235446525</v>
      </c>
      <c r="AX113" s="20"/>
      <c r="AY113" s="20"/>
      <c r="AZ113" s="21">
        <f t="shared" si="83"/>
        <v>1.917649849803027E-6</v>
      </c>
      <c r="BA113" s="20">
        <f t="shared" si="67"/>
        <v>3000</v>
      </c>
      <c r="BB113" s="20">
        <f t="shared" si="91"/>
        <v>3000</v>
      </c>
      <c r="BC113" s="20">
        <f t="shared" si="91"/>
        <v>0</v>
      </c>
      <c r="BD113" s="20">
        <f t="shared" si="91"/>
        <v>0</v>
      </c>
      <c r="BE113" s="20">
        <f t="shared" si="91"/>
        <v>0</v>
      </c>
      <c r="BF113" s="20">
        <f t="shared" si="91"/>
        <v>0</v>
      </c>
      <c r="BG113" s="20">
        <f t="shared" si="91"/>
        <v>0</v>
      </c>
      <c r="BH113" s="20">
        <f t="shared" si="91"/>
        <v>0</v>
      </c>
      <c r="BI113" s="20">
        <f t="shared" si="91"/>
        <v>0</v>
      </c>
      <c r="BJ113" s="20">
        <f t="shared" si="91"/>
        <v>0</v>
      </c>
      <c r="BK113" s="20">
        <f t="shared" si="91"/>
        <v>0</v>
      </c>
      <c r="BL113" s="20">
        <f t="shared" si="91"/>
        <v>0</v>
      </c>
      <c r="BM113" s="20">
        <f t="shared" si="91"/>
        <v>0</v>
      </c>
      <c r="BN113" s="20">
        <f t="shared" si="91"/>
        <v>0</v>
      </c>
      <c r="BO113" s="20">
        <f t="shared" si="91"/>
        <v>0</v>
      </c>
      <c r="BP113" s="20">
        <f t="shared" si="91"/>
        <v>0</v>
      </c>
      <c r="BQ113" s="20">
        <f t="shared" si="91"/>
        <v>0</v>
      </c>
      <c r="BR113" s="20">
        <f t="shared" si="92"/>
        <v>0</v>
      </c>
      <c r="BS113" s="20">
        <f t="shared" si="92"/>
        <v>0</v>
      </c>
      <c r="BT113" s="20">
        <f t="shared" si="92"/>
        <v>0</v>
      </c>
      <c r="BU113" s="20">
        <f t="shared" si="92"/>
        <v>0</v>
      </c>
      <c r="BV113" s="20">
        <f t="shared" si="92"/>
        <v>0</v>
      </c>
      <c r="BW113" s="21">
        <f t="shared" si="97"/>
        <v>4.0995090214881553E-3</v>
      </c>
      <c r="BX113" s="20">
        <f t="shared" si="98"/>
        <v>6413333</v>
      </c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>
        <f>+'[1]ENERO 2019'!$H$301</f>
        <v>6413333</v>
      </c>
      <c r="CR113" s="20"/>
      <c r="CS113" s="20"/>
      <c r="CT113" s="21">
        <f t="shared" si="71"/>
        <v>0.99590049097851185</v>
      </c>
      <c r="CU113" s="20">
        <f t="shared" si="41"/>
        <v>1558001568</v>
      </c>
      <c r="CV113" s="20">
        <f t="shared" si="94"/>
        <v>328968376</v>
      </c>
      <c r="CW113" s="20">
        <f t="shared" si="94"/>
        <v>0</v>
      </c>
      <c r="CX113" s="20">
        <f t="shared" si="94"/>
        <v>0</v>
      </c>
      <c r="CY113" s="20">
        <f t="shared" si="95"/>
        <v>0</v>
      </c>
      <c r="CZ113" s="20">
        <f t="shared" si="95"/>
        <v>0</v>
      </c>
      <c r="DA113" s="20">
        <f t="shared" si="95"/>
        <v>0</v>
      </c>
      <c r="DB113" s="20">
        <f t="shared" si="95"/>
        <v>0</v>
      </c>
      <c r="DC113" s="20">
        <f t="shared" si="95"/>
        <v>0</v>
      </c>
      <c r="DD113" s="20">
        <f t="shared" si="95"/>
        <v>0</v>
      </c>
      <c r="DE113" s="20">
        <f t="shared" si="95"/>
        <v>0</v>
      </c>
      <c r="DF113" s="20">
        <f t="shared" si="95"/>
        <v>0</v>
      </c>
      <c r="DG113" s="20">
        <f t="shared" si="95"/>
        <v>0</v>
      </c>
      <c r="DH113" s="20">
        <f t="shared" si="95"/>
        <v>0</v>
      </c>
      <c r="DI113" s="20">
        <f t="shared" si="95"/>
        <v>0</v>
      </c>
      <c r="DJ113" s="20">
        <f t="shared" si="95"/>
        <v>0</v>
      </c>
      <c r="DK113" s="20">
        <f t="shared" si="95"/>
        <v>0</v>
      </c>
      <c r="DL113" s="20">
        <f t="shared" si="95"/>
        <v>0</v>
      </c>
      <c r="DM113" s="20">
        <f t="shared" si="95"/>
        <v>0</v>
      </c>
      <c r="DN113" s="20">
        <f t="shared" si="95"/>
        <v>1229033192</v>
      </c>
      <c r="DO113" s="20">
        <f t="shared" si="96"/>
        <v>0</v>
      </c>
      <c r="DP113" s="20">
        <f t="shared" si="96"/>
        <v>0</v>
      </c>
    </row>
    <row r="114" spans="1:120" ht="24.75" customHeight="1" x14ac:dyDescent="0.3">
      <c r="A114" s="78"/>
      <c r="B114" s="190" t="s">
        <v>322</v>
      </c>
      <c r="C114" s="43" t="s">
        <v>323</v>
      </c>
      <c r="D114" s="79" t="s">
        <v>324</v>
      </c>
      <c r="E114" s="18">
        <v>301</v>
      </c>
      <c r="F114" s="19" t="s">
        <v>293</v>
      </c>
      <c r="G114" s="20">
        <f t="shared" si="59"/>
        <v>85000000</v>
      </c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20">
        <v>85000000</v>
      </c>
      <c r="AA114" s="80"/>
      <c r="AB114" s="80"/>
      <c r="AC114" s="21">
        <f t="shared" ref="AC114:AC132" si="100">+AD114/G114</f>
        <v>0.52941176470588236</v>
      </c>
      <c r="AD114" s="20">
        <f t="shared" si="90"/>
        <v>45000000</v>
      </c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>
        <f>+'[1]ENERO 2019'!$AB$328</f>
        <v>45000000</v>
      </c>
      <c r="AX114" s="80"/>
      <c r="AY114" s="80"/>
      <c r="AZ114" s="21">
        <f t="shared" si="83"/>
        <v>0.47058823529411764</v>
      </c>
      <c r="BA114" s="20">
        <f t="shared" si="67"/>
        <v>40000000</v>
      </c>
      <c r="BB114" s="20">
        <f t="shared" si="91"/>
        <v>0</v>
      </c>
      <c r="BC114" s="20">
        <f t="shared" si="91"/>
        <v>0</v>
      </c>
      <c r="BD114" s="20">
        <f t="shared" si="91"/>
        <v>0</v>
      </c>
      <c r="BE114" s="20">
        <f t="shared" si="91"/>
        <v>0</v>
      </c>
      <c r="BF114" s="20">
        <f t="shared" si="91"/>
        <v>0</v>
      </c>
      <c r="BG114" s="20">
        <f t="shared" si="91"/>
        <v>0</v>
      </c>
      <c r="BH114" s="20">
        <f t="shared" si="91"/>
        <v>0</v>
      </c>
      <c r="BI114" s="20">
        <f t="shared" si="91"/>
        <v>0</v>
      </c>
      <c r="BJ114" s="20">
        <f t="shared" si="91"/>
        <v>0</v>
      </c>
      <c r="BK114" s="20">
        <f t="shared" si="91"/>
        <v>0</v>
      </c>
      <c r="BL114" s="20">
        <f t="shared" si="91"/>
        <v>0</v>
      </c>
      <c r="BM114" s="20">
        <f t="shared" si="91"/>
        <v>0</v>
      </c>
      <c r="BN114" s="20">
        <f t="shared" si="91"/>
        <v>0</v>
      </c>
      <c r="BO114" s="20">
        <f t="shared" si="91"/>
        <v>0</v>
      </c>
      <c r="BP114" s="20">
        <f t="shared" si="91"/>
        <v>0</v>
      </c>
      <c r="BQ114" s="20">
        <f t="shared" si="91"/>
        <v>0</v>
      </c>
      <c r="BR114" s="20">
        <f t="shared" si="92"/>
        <v>0</v>
      </c>
      <c r="BS114" s="20">
        <f t="shared" si="92"/>
        <v>0</v>
      </c>
      <c r="BT114" s="20">
        <f t="shared" si="92"/>
        <v>40000000</v>
      </c>
      <c r="BU114" s="20">
        <f t="shared" si="92"/>
        <v>0</v>
      </c>
      <c r="BV114" s="20">
        <f t="shared" si="92"/>
        <v>0</v>
      </c>
      <c r="BW114" s="21">
        <f t="shared" si="97"/>
        <v>0.36721568235294116</v>
      </c>
      <c r="BX114" s="20">
        <f t="shared" si="93"/>
        <v>31213333</v>
      </c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>
        <f>+'[1]ENERO 2019'!$H$329</f>
        <v>31213333</v>
      </c>
      <c r="CR114" s="80"/>
      <c r="CS114" s="80"/>
      <c r="CT114" s="21">
        <f t="shared" si="71"/>
        <v>0.63278431764705889</v>
      </c>
      <c r="CU114" s="20">
        <f t="shared" ref="CU114:CU134" si="101">SUM(CV114:DP114)</f>
        <v>53786667</v>
      </c>
      <c r="CV114" s="20">
        <f t="shared" si="94"/>
        <v>0</v>
      </c>
      <c r="CW114" s="20">
        <f t="shared" si="94"/>
        <v>0</v>
      </c>
      <c r="CX114" s="20"/>
      <c r="CY114" s="20">
        <f t="shared" si="95"/>
        <v>0</v>
      </c>
      <c r="CZ114" s="20">
        <f t="shared" si="95"/>
        <v>0</v>
      </c>
      <c r="DA114" s="20">
        <f t="shared" si="95"/>
        <v>0</v>
      </c>
      <c r="DB114" s="20">
        <f t="shared" si="95"/>
        <v>0</v>
      </c>
      <c r="DC114" s="20">
        <f t="shared" si="95"/>
        <v>0</v>
      </c>
      <c r="DD114" s="20">
        <f t="shared" si="95"/>
        <v>0</v>
      </c>
      <c r="DE114" s="20">
        <f t="shared" si="95"/>
        <v>0</v>
      </c>
      <c r="DF114" s="20">
        <f t="shared" si="95"/>
        <v>0</v>
      </c>
      <c r="DG114" s="20">
        <f t="shared" si="95"/>
        <v>0</v>
      </c>
      <c r="DH114" s="20">
        <f t="shared" si="95"/>
        <v>0</v>
      </c>
      <c r="DI114" s="20">
        <f t="shared" si="95"/>
        <v>0</v>
      </c>
      <c r="DJ114" s="20">
        <f t="shared" si="95"/>
        <v>0</v>
      </c>
      <c r="DK114" s="20">
        <f t="shared" si="95"/>
        <v>0</v>
      </c>
      <c r="DL114" s="20">
        <f t="shared" si="95"/>
        <v>0</v>
      </c>
      <c r="DM114" s="20">
        <f t="shared" si="95"/>
        <v>0</v>
      </c>
      <c r="DN114" s="20">
        <f t="shared" si="95"/>
        <v>53786667</v>
      </c>
      <c r="DO114" s="20">
        <f t="shared" si="96"/>
        <v>0</v>
      </c>
      <c r="DP114" s="20">
        <f t="shared" si="96"/>
        <v>0</v>
      </c>
    </row>
    <row r="115" spans="1:120" ht="35.25" customHeight="1" x14ac:dyDescent="0.3">
      <c r="A115" s="78"/>
      <c r="B115" s="191"/>
      <c r="C115" s="43" t="s">
        <v>325</v>
      </c>
      <c r="D115" s="79" t="s">
        <v>326</v>
      </c>
      <c r="E115" s="18">
        <v>301</v>
      </c>
      <c r="F115" s="19" t="s">
        <v>293</v>
      </c>
      <c r="G115" s="20">
        <f t="shared" si="59"/>
        <v>48000000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48000000</v>
      </c>
      <c r="AA115" s="80"/>
      <c r="AB115" s="80"/>
      <c r="AC115" s="21">
        <f t="shared" si="100"/>
        <v>0.40833333333333333</v>
      </c>
      <c r="AD115" s="20">
        <f t="shared" si="90"/>
        <v>19600000</v>
      </c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>
        <f>+'[1]ENERO 2019'!$AB$337</f>
        <v>19600000</v>
      </c>
      <c r="AX115" s="80"/>
      <c r="AY115" s="80"/>
      <c r="AZ115" s="21">
        <f t="shared" si="83"/>
        <v>0.59166666666666667</v>
      </c>
      <c r="BA115" s="20">
        <f t="shared" si="67"/>
        <v>28400000</v>
      </c>
      <c r="BB115" s="20">
        <f t="shared" si="91"/>
        <v>0</v>
      </c>
      <c r="BC115" s="20">
        <f t="shared" si="91"/>
        <v>0</v>
      </c>
      <c r="BD115" s="20">
        <f t="shared" si="91"/>
        <v>0</v>
      </c>
      <c r="BE115" s="20">
        <f t="shared" si="91"/>
        <v>0</v>
      </c>
      <c r="BF115" s="20">
        <f t="shared" si="91"/>
        <v>0</v>
      </c>
      <c r="BG115" s="20">
        <f t="shared" si="91"/>
        <v>0</v>
      </c>
      <c r="BH115" s="20">
        <f t="shared" si="91"/>
        <v>0</v>
      </c>
      <c r="BI115" s="20">
        <f t="shared" si="91"/>
        <v>0</v>
      </c>
      <c r="BJ115" s="20">
        <f t="shared" si="91"/>
        <v>0</v>
      </c>
      <c r="BK115" s="20">
        <f t="shared" si="91"/>
        <v>0</v>
      </c>
      <c r="BL115" s="20">
        <f t="shared" si="91"/>
        <v>0</v>
      </c>
      <c r="BM115" s="20">
        <f t="shared" si="91"/>
        <v>0</v>
      </c>
      <c r="BN115" s="20">
        <f t="shared" si="91"/>
        <v>0</v>
      </c>
      <c r="BO115" s="20">
        <f t="shared" si="91"/>
        <v>0</v>
      </c>
      <c r="BP115" s="20">
        <f t="shared" si="91"/>
        <v>0</v>
      </c>
      <c r="BQ115" s="20">
        <f t="shared" si="91"/>
        <v>0</v>
      </c>
      <c r="BR115" s="20">
        <f t="shared" si="92"/>
        <v>0</v>
      </c>
      <c r="BS115" s="20">
        <f t="shared" si="92"/>
        <v>0</v>
      </c>
      <c r="BT115" s="20">
        <f t="shared" si="92"/>
        <v>28400000</v>
      </c>
      <c r="BU115" s="20">
        <f t="shared" si="92"/>
        <v>0</v>
      </c>
      <c r="BV115" s="20">
        <f t="shared" si="92"/>
        <v>0</v>
      </c>
      <c r="BW115" s="21">
        <f t="shared" si="97"/>
        <v>0.11458333333333333</v>
      </c>
      <c r="BX115" s="20">
        <f t="shared" si="93"/>
        <v>5500000</v>
      </c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>
        <f>+'[1]ENERO 2019'!$H$335</f>
        <v>5500000</v>
      </c>
      <c r="CR115" s="80"/>
      <c r="CS115" s="80"/>
      <c r="CT115" s="21">
        <f t="shared" si="71"/>
        <v>0.88541666666666663</v>
      </c>
      <c r="CU115" s="20">
        <f t="shared" si="101"/>
        <v>42500000</v>
      </c>
      <c r="CV115" s="20">
        <f t="shared" si="94"/>
        <v>0</v>
      </c>
      <c r="CW115" s="20">
        <f t="shared" si="94"/>
        <v>0</v>
      </c>
      <c r="CX115" s="20"/>
      <c r="CY115" s="20">
        <f t="shared" si="95"/>
        <v>0</v>
      </c>
      <c r="CZ115" s="20">
        <f t="shared" si="95"/>
        <v>0</v>
      </c>
      <c r="DA115" s="20">
        <f t="shared" si="95"/>
        <v>0</v>
      </c>
      <c r="DB115" s="20">
        <f t="shared" si="95"/>
        <v>0</v>
      </c>
      <c r="DC115" s="20">
        <f t="shared" si="95"/>
        <v>0</v>
      </c>
      <c r="DD115" s="20">
        <f t="shared" si="95"/>
        <v>0</v>
      </c>
      <c r="DE115" s="20">
        <f t="shared" si="95"/>
        <v>0</v>
      </c>
      <c r="DF115" s="20">
        <f t="shared" si="95"/>
        <v>0</v>
      </c>
      <c r="DG115" s="20">
        <f t="shared" si="95"/>
        <v>0</v>
      </c>
      <c r="DH115" s="20">
        <f t="shared" si="95"/>
        <v>0</v>
      </c>
      <c r="DI115" s="20">
        <f t="shared" si="95"/>
        <v>0</v>
      </c>
      <c r="DJ115" s="20">
        <f t="shared" si="95"/>
        <v>0</v>
      </c>
      <c r="DK115" s="20">
        <f t="shared" si="95"/>
        <v>0</v>
      </c>
      <c r="DL115" s="20">
        <f t="shared" si="95"/>
        <v>0</v>
      </c>
      <c r="DM115" s="20">
        <f t="shared" si="95"/>
        <v>0</v>
      </c>
      <c r="DN115" s="20">
        <f t="shared" si="95"/>
        <v>42500000</v>
      </c>
      <c r="DO115" s="20">
        <f t="shared" si="96"/>
        <v>0</v>
      </c>
      <c r="DP115" s="20">
        <f t="shared" si="96"/>
        <v>0</v>
      </c>
    </row>
    <row r="116" spans="1:120" ht="25.5" customHeight="1" x14ac:dyDescent="0.3">
      <c r="A116" s="78"/>
      <c r="B116" s="192"/>
      <c r="C116" s="43" t="s">
        <v>327</v>
      </c>
      <c r="D116" s="79" t="s">
        <v>328</v>
      </c>
      <c r="E116" s="18">
        <v>301</v>
      </c>
      <c r="F116" s="19" t="s">
        <v>293</v>
      </c>
      <c r="G116" s="20">
        <f t="shared" si="59"/>
        <v>40000000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40000000</v>
      </c>
      <c r="AA116" s="80"/>
      <c r="AB116" s="80"/>
      <c r="AC116" s="21">
        <f t="shared" si="100"/>
        <v>1</v>
      </c>
      <c r="AD116" s="20">
        <f t="shared" si="90"/>
        <v>40000000</v>
      </c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>
        <f>+'[1]ENERO 2019'!$AB$344</f>
        <v>40000000</v>
      </c>
      <c r="AX116" s="80"/>
      <c r="AY116" s="80"/>
      <c r="AZ116" s="21">
        <f t="shared" si="83"/>
        <v>0</v>
      </c>
      <c r="BA116" s="20">
        <f>SUM(BB116:BV116)</f>
        <v>0</v>
      </c>
      <c r="BB116" s="20">
        <f t="shared" si="91"/>
        <v>0</v>
      </c>
      <c r="BC116" s="20">
        <f t="shared" si="91"/>
        <v>0</v>
      </c>
      <c r="BD116" s="20">
        <f t="shared" si="91"/>
        <v>0</v>
      </c>
      <c r="BE116" s="20">
        <f t="shared" si="91"/>
        <v>0</v>
      </c>
      <c r="BF116" s="20">
        <f t="shared" si="91"/>
        <v>0</v>
      </c>
      <c r="BG116" s="20">
        <f t="shared" si="91"/>
        <v>0</v>
      </c>
      <c r="BH116" s="20">
        <f t="shared" si="91"/>
        <v>0</v>
      </c>
      <c r="BI116" s="20">
        <f t="shared" si="91"/>
        <v>0</v>
      </c>
      <c r="BJ116" s="20">
        <f t="shared" si="91"/>
        <v>0</v>
      </c>
      <c r="BK116" s="20">
        <f t="shared" si="91"/>
        <v>0</v>
      </c>
      <c r="BL116" s="20">
        <f t="shared" si="91"/>
        <v>0</v>
      </c>
      <c r="BM116" s="20">
        <f t="shared" si="91"/>
        <v>0</v>
      </c>
      <c r="BN116" s="20">
        <f t="shared" si="91"/>
        <v>0</v>
      </c>
      <c r="BO116" s="20">
        <f t="shared" si="91"/>
        <v>0</v>
      </c>
      <c r="BP116" s="20">
        <f t="shared" si="91"/>
        <v>0</v>
      </c>
      <c r="BQ116" s="20">
        <f t="shared" si="91"/>
        <v>0</v>
      </c>
      <c r="BR116" s="20">
        <f t="shared" si="92"/>
        <v>0</v>
      </c>
      <c r="BS116" s="20">
        <f t="shared" si="92"/>
        <v>0</v>
      </c>
      <c r="BT116" s="20">
        <f t="shared" si="92"/>
        <v>0</v>
      </c>
      <c r="BU116" s="20">
        <f t="shared" si="92"/>
        <v>0</v>
      </c>
      <c r="BV116" s="20">
        <f t="shared" si="92"/>
        <v>0</v>
      </c>
      <c r="BW116" s="21">
        <f t="shared" si="97"/>
        <v>0.3125</v>
      </c>
      <c r="BX116" s="20">
        <f t="shared" si="93"/>
        <v>12500000</v>
      </c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>
        <f>+'[1]ENERO 2019'!$H$342</f>
        <v>12500000</v>
      </c>
      <c r="CR116" s="80"/>
      <c r="CS116" s="80"/>
      <c r="CT116" s="21">
        <f t="shared" si="71"/>
        <v>0.6875</v>
      </c>
      <c r="CU116" s="20">
        <f t="shared" si="101"/>
        <v>27500000</v>
      </c>
      <c r="CV116" s="20">
        <f t="shared" si="94"/>
        <v>0</v>
      </c>
      <c r="CW116" s="20">
        <f t="shared" si="94"/>
        <v>0</v>
      </c>
      <c r="CX116" s="20"/>
      <c r="CY116" s="20">
        <f t="shared" si="95"/>
        <v>0</v>
      </c>
      <c r="CZ116" s="20">
        <f t="shared" si="95"/>
        <v>0</v>
      </c>
      <c r="DA116" s="20">
        <f t="shared" si="95"/>
        <v>0</v>
      </c>
      <c r="DB116" s="20">
        <f t="shared" si="95"/>
        <v>0</v>
      </c>
      <c r="DC116" s="20">
        <f t="shared" si="95"/>
        <v>0</v>
      </c>
      <c r="DD116" s="20">
        <f t="shared" si="95"/>
        <v>0</v>
      </c>
      <c r="DE116" s="20">
        <f t="shared" si="95"/>
        <v>0</v>
      </c>
      <c r="DF116" s="20">
        <f t="shared" si="95"/>
        <v>0</v>
      </c>
      <c r="DG116" s="20">
        <f t="shared" si="95"/>
        <v>0</v>
      </c>
      <c r="DH116" s="20">
        <f t="shared" si="95"/>
        <v>0</v>
      </c>
      <c r="DI116" s="20">
        <f t="shared" si="95"/>
        <v>0</v>
      </c>
      <c r="DJ116" s="20">
        <f t="shared" si="95"/>
        <v>0</v>
      </c>
      <c r="DK116" s="20">
        <f t="shared" si="95"/>
        <v>0</v>
      </c>
      <c r="DL116" s="20">
        <f t="shared" si="95"/>
        <v>0</v>
      </c>
      <c r="DM116" s="20">
        <f t="shared" si="95"/>
        <v>0</v>
      </c>
      <c r="DN116" s="20">
        <f t="shared" si="95"/>
        <v>27500000</v>
      </c>
      <c r="DO116" s="20">
        <f t="shared" si="96"/>
        <v>0</v>
      </c>
      <c r="DP116" s="20">
        <f t="shared" si="96"/>
        <v>0</v>
      </c>
    </row>
    <row r="117" spans="1:120" s="39" customFormat="1" ht="21" customHeight="1" thickBot="1" x14ac:dyDescent="0.35">
      <c r="A117" s="73"/>
      <c r="B117" s="193" t="s">
        <v>329</v>
      </c>
      <c r="C117" s="194"/>
      <c r="D117" s="194"/>
      <c r="E117" s="194"/>
      <c r="F117" s="195"/>
      <c r="G117" s="51">
        <f>SUM(G102:G116)</f>
        <v>2679419951</v>
      </c>
      <c r="H117" s="51">
        <f t="shared" ref="H117:AA117" si="102">SUM(H102:H116)</f>
        <v>328968376</v>
      </c>
      <c r="I117" s="51">
        <f t="shared" si="102"/>
        <v>180000000</v>
      </c>
      <c r="J117" s="51">
        <f t="shared" si="102"/>
        <v>0</v>
      </c>
      <c r="K117" s="51">
        <f t="shared" si="102"/>
        <v>0</v>
      </c>
      <c r="L117" s="51">
        <f t="shared" si="102"/>
        <v>208000000</v>
      </c>
      <c r="M117" s="51">
        <f t="shared" si="102"/>
        <v>0</v>
      </c>
      <c r="N117" s="51">
        <f t="shared" si="102"/>
        <v>0</v>
      </c>
      <c r="O117" s="51">
        <f t="shared" si="102"/>
        <v>0</v>
      </c>
      <c r="P117" s="51">
        <f t="shared" si="102"/>
        <v>0</v>
      </c>
      <c r="Q117" s="51">
        <f t="shared" si="102"/>
        <v>0</v>
      </c>
      <c r="R117" s="51">
        <f t="shared" si="102"/>
        <v>0</v>
      </c>
      <c r="S117" s="51">
        <f t="shared" si="102"/>
        <v>0</v>
      </c>
      <c r="T117" s="51">
        <f t="shared" si="102"/>
        <v>0</v>
      </c>
      <c r="U117" s="51">
        <f t="shared" si="102"/>
        <v>0</v>
      </c>
      <c r="V117" s="51">
        <f t="shared" si="102"/>
        <v>0</v>
      </c>
      <c r="W117" s="51">
        <f t="shared" si="102"/>
        <v>100000000</v>
      </c>
      <c r="X117" s="51">
        <f t="shared" si="102"/>
        <v>0</v>
      </c>
      <c r="Y117" s="51">
        <f t="shared" si="102"/>
        <v>0</v>
      </c>
      <c r="Z117" s="51">
        <f t="shared" si="102"/>
        <v>1770728185</v>
      </c>
      <c r="AA117" s="51">
        <f t="shared" si="102"/>
        <v>0</v>
      </c>
      <c r="AB117" s="51">
        <f>SUM(AB102:AB116)</f>
        <v>91723390</v>
      </c>
      <c r="AC117" s="37">
        <f t="shared" si="100"/>
        <v>0.77278363931985217</v>
      </c>
      <c r="AD117" s="51">
        <f t="shared" ref="AD117:AY117" si="103">SUM(AD102:AD116)</f>
        <v>2070611901</v>
      </c>
      <c r="AE117" s="51">
        <f t="shared" si="103"/>
        <v>328965376</v>
      </c>
      <c r="AF117" s="51">
        <f t="shared" si="103"/>
        <v>114760000</v>
      </c>
      <c r="AG117" s="51">
        <f t="shared" si="103"/>
        <v>0</v>
      </c>
      <c r="AH117" s="51">
        <f t="shared" si="103"/>
        <v>0</v>
      </c>
      <c r="AI117" s="51">
        <f t="shared" si="103"/>
        <v>150000000</v>
      </c>
      <c r="AJ117" s="51">
        <f t="shared" si="103"/>
        <v>0</v>
      </c>
      <c r="AK117" s="51">
        <f t="shared" si="103"/>
        <v>0</v>
      </c>
      <c r="AL117" s="51">
        <f t="shared" si="103"/>
        <v>0</v>
      </c>
      <c r="AM117" s="51">
        <f t="shared" si="103"/>
        <v>0</v>
      </c>
      <c r="AN117" s="51">
        <f t="shared" si="103"/>
        <v>0</v>
      </c>
      <c r="AO117" s="51">
        <f t="shared" si="103"/>
        <v>0</v>
      </c>
      <c r="AP117" s="51">
        <f t="shared" si="103"/>
        <v>0</v>
      </c>
      <c r="AQ117" s="51">
        <f t="shared" si="103"/>
        <v>0</v>
      </c>
      <c r="AR117" s="51">
        <f t="shared" si="103"/>
        <v>0</v>
      </c>
      <c r="AS117" s="51">
        <f t="shared" si="103"/>
        <v>0</v>
      </c>
      <c r="AT117" s="51">
        <f t="shared" si="103"/>
        <v>0</v>
      </c>
      <c r="AU117" s="51">
        <f t="shared" si="103"/>
        <v>0</v>
      </c>
      <c r="AV117" s="51">
        <f t="shared" si="103"/>
        <v>0</v>
      </c>
      <c r="AW117" s="51">
        <f t="shared" si="103"/>
        <v>1426086525</v>
      </c>
      <c r="AX117" s="51">
        <f t="shared" si="103"/>
        <v>0</v>
      </c>
      <c r="AY117" s="51">
        <f t="shared" si="103"/>
        <v>50800000</v>
      </c>
      <c r="AZ117" s="37">
        <f t="shared" si="83"/>
        <v>0.22721636068014783</v>
      </c>
      <c r="BA117" s="51">
        <f t="shared" ref="BA117:BV117" si="104">SUM(BA102:BA116)</f>
        <v>608808050</v>
      </c>
      <c r="BB117" s="51">
        <f t="shared" si="104"/>
        <v>3000</v>
      </c>
      <c r="BC117" s="51">
        <f t="shared" si="104"/>
        <v>65240000</v>
      </c>
      <c r="BD117" s="51">
        <f t="shared" si="104"/>
        <v>0</v>
      </c>
      <c r="BE117" s="51">
        <f t="shared" si="104"/>
        <v>0</v>
      </c>
      <c r="BF117" s="51">
        <f t="shared" si="104"/>
        <v>58000000</v>
      </c>
      <c r="BG117" s="51">
        <f t="shared" si="104"/>
        <v>0</v>
      </c>
      <c r="BH117" s="51">
        <f t="shared" si="104"/>
        <v>0</v>
      </c>
      <c r="BI117" s="51">
        <f t="shared" si="104"/>
        <v>0</v>
      </c>
      <c r="BJ117" s="51">
        <f t="shared" si="104"/>
        <v>0</v>
      </c>
      <c r="BK117" s="51">
        <f t="shared" si="104"/>
        <v>0</v>
      </c>
      <c r="BL117" s="51">
        <f t="shared" si="104"/>
        <v>0</v>
      </c>
      <c r="BM117" s="51">
        <f t="shared" si="104"/>
        <v>0</v>
      </c>
      <c r="BN117" s="51">
        <f t="shared" si="104"/>
        <v>0</v>
      </c>
      <c r="BO117" s="51">
        <f t="shared" si="104"/>
        <v>0</v>
      </c>
      <c r="BP117" s="51">
        <f t="shared" si="104"/>
        <v>0</v>
      </c>
      <c r="BQ117" s="51">
        <f t="shared" si="104"/>
        <v>100000000</v>
      </c>
      <c r="BR117" s="51">
        <f t="shared" si="104"/>
        <v>0</v>
      </c>
      <c r="BS117" s="51">
        <f t="shared" si="104"/>
        <v>0</v>
      </c>
      <c r="BT117" s="51">
        <f t="shared" si="104"/>
        <v>344641660</v>
      </c>
      <c r="BU117" s="51">
        <f t="shared" si="104"/>
        <v>0</v>
      </c>
      <c r="BV117" s="51">
        <f t="shared" si="104"/>
        <v>40923390</v>
      </c>
      <c r="BW117" s="37">
        <f t="shared" si="97"/>
        <v>0.11844603638244687</v>
      </c>
      <c r="BX117" s="51">
        <f t="shared" ref="BX117:CS117" si="105">SUM(BX102:BX116)</f>
        <v>317366673</v>
      </c>
      <c r="BY117" s="51">
        <f t="shared" si="105"/>
        <v>0</v>
      </c>
      <c r="BZ117" s="51">
        <f t="shared" si="105"/>
        <v>114720003</v>
      </c>
      <c r="CA117" s="51">
        <f t="shared" si="105"/>
        <v>0</v>
      </c>
      <c r="CB117" s="51">
        <f t="shared" si="105"/>
        <v>0</v>
      </c>
      <c r="CC117" s="51">
        <f t="shared" si="105"/>
        <v>125960004</v>
      </c>
      <c r="CD117" s="51">
        <f t="shared" si="105"/>
        <v>0</v>
      </c>
      <c r="CE117" s="51">
        <f t="shared" si="105"/>
        <v>0</v>
      </c>
      <c r="CF117" s="51">
        <f t="shared" si="105"/>
        <v>0</v>
      </c>
      <c r="CG117" s="51">
        <f t="shared" si="105"/>
        <v>0</v>
      </c>
      <c r="CH117" s="51">
        <f t="shared" si="105"/>
        <v>0</v>
      </c>
      <c r="CI117" s="51">
        <f t="shared" si="105"/>
        <v>0</v>
      </c>
      <c r="CJ117" s="51">
        <f t="shared" si="105"/>
        <v>0</v>
      </c>
      <c r="CK117" s="51">
        <f t="shared" si="105"/>
        <v>0</v>
      </c>
      <c r="CL117" s="51">
        <f t="shared" si="105"/>
        <v>0</v>
      </c>
      <c r="CM117" s="51">
        <f t="shared" si="105"/>
        <v>0</v>
      </c>
      <c r="CN117" s="51">
        <f t="shared" si="105"/>
        <v>0</v>
      </c>
      <c r="CO117" s="51">
        <f t="shared" si="105"/>
        <v>0</v>
      </c>
      <c r="CP117" s="51">
        <f t="shared" si="105"/>
        <v>0</v>
      </c>
      <c r="CQ117" s="51">
        <f t="shared" si="105"/>
        <v>65626666</v>
      </c>
      <c r="CR117" s="51">
        <f t="shared" si="105"/>
        <v>0</v>
      </c>
      <c r="CS117" s="51">
        <f t="shared" si="105"/>
        <v>11060000</v>
      </c>
      <c r="CT117" s="37">
        <f t="shared" si="71"/>
        <v>0.88155396361755312</v>
      </c>
      <c r="CU117" s="51">
        <f t="shared" ref="CU117:DP117" si="106">SUM(CU102:CU116)</f>
        <v>2362053278</v>
      </c>
      <c r="CV117" s="51">
        <f t="shared" si="106"/>
        <v>328968376</v>
      </c>
      <c r="CW117" s="51">
        <f t="shared" si="106"/>
        <v>65279997</v>
      </c>
      <c r="CX117" s="51">
        <f t="shared" si="106"/>
        <v>0</v>
      </c>
      <c r="CY117" s="51">
        <f t="shared" si="106"/>
        <v>0</v>
      </c>
      <c r="CZ117" s="51">
        <f t="shared" si="106"/>
        <v>82039996</v>
      </c>
      <c r="DA117" s="51">
        <f t="shared" si="106"/>
        <v>0</v>
      </c>
      <c r="DB117" s="51">
        <f t="shared" si="106"/>
        <v>0</v>
      </c>
      <c r="DC117" s="51">
        <f t="shared" si="106"/>
        <v>0</v>
      </c>
      <c r="DD117" s="51">
        <f t="shared" si="106"/>
        <v>0</v>
      </c>
      <c r="DE117" s="51">
        <f t="shared" si="106"/>
        <v>0</v>
      </c>
      <c r="DF117" s="51">
        <f t="shared" si="106"/>
        <v>0</v>
      </c>
      <c r="DG117" s="51">
        <f t="shared" si="106"/>
        <v>0</v>
      </c>
      <c r="DH117" s="51">
        <f t="shared" si="106"/>
        <v>0</v>
      </c>
      <c r="DI117" s="51">
        <f t="shared" si="106"/>
        <v>0</v>
      </c>
      <c r="DJ117" s="51">
        <f t="shared" si="106"/>
        <v>0</v>
      </c>
      <c r="DK117" s="51">
        <f t="shared" si="106"/>
        <v>100000000</v>
      </c>
      <c r="DL117" s="51">
        <f t="shared" si="106"/>
        <v>0</v>
      </c>
      <c r="DM117" s="51">
        <f t="shared" si="106"/>
        <v>0</v>
      </c>
      <c r="DN117" s="51">
        <f t="shared" si="106"/>
        <v>1705101519</v>
      </c>
      <c r="DO117" s="51">
        <f t="shared" si="106"/>
        <v>0</v>
      </c>
      <c r="DP117" s="51">
        <f t="shared" si="106"/>
        <v>80663390</v>
      </c>
    </row>
    <row r="118" spans="1:120" ht="52.5" customHeight="1" thickTop="1" thickBot="1" x14ac:dyDescent="0.35">
      <c r="A118" s="196" t="s">
        <v>330</v>
      </c>
      <c r="B118" s="81" t="s">
        <v>331</v>
      </c>
      <c r="C118" s="43" t="s">
        <v>332</v>
      </c>
      <c r="D118" s="17" t="s">
        <v>333</v>
      </c>
      <c r="E118" s="82">
        <v>510</v>
      </c>
      <c r="F118" s="19" t="s">
        <v>334</v>
      </c>
      <c r="G118" s="20">
        <f t="shared" si="59"/>
        <v>2500000</v>
      </c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68"/>
      <c r="S118" s="68"/>
      <c r="T118" s="68"/>
      <c r="U118" s="68"/>
      <c r="V118" s="20"/>
      <c r="W118" s="20"/>
      <c r="X118" s="20"/>
      <c r="Y118" s="20"/>
      <c r="Z118" s="20"/>
      <c r="AA118" s="20"/>
      <c r="AB118" s="20">
        <v>2500000</v>
      </c>
      <c r="AC118" s="21">
        <f t="shared" si="100"/>
        <v>0</v>
      </c>
      <c r="AD118" s="20">
        <f t="shared" ref="AD118:AD134" si="107">SUM(AE118:AY118)</f>
        <v>0</v>
      </c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1">
        <f t="shared" si="83"/>
        <v>1</v>
      </c>
      <c r="BA118" s="20">
        <f t="shared" ref="BA118:BA134" si="108">SUM(BB118:BV118)</f>
        <v>2500000</v>
      </c>
      <c r="BB118" s="20">
        <f t="shared" ref="BB118:BQ134" si="109">H118-AE118</f>
        <v>0</v>
      </c>
      <c r="BC118" s="20">
        <f t="shared" si="109"/>
        <v>0</v>
      </c>
      <c r="BD118" s="20"/>
      <c r="BE118" s="20">
        <f t="shared" ref="BE118:BT133" si="110">K118-AH118</f>
        <v>0</v>
      </c>
      <c r="BF118" s="20">
        <f t="shared" si="110"/>
        <v>0</v>
      </c>
      <c r="BG118" s="20">
        <f t="shared" si="110"/>
        <v>0</v>
      </c>
      <c r="BH118" s="20">
        <f t="shared" si="110"/>
        <v>0</v>
      </c>
      <c r="BI118" s="20">
        <f t="shared" si="110"/>
        <v>0</v>
      </c>
      <c r="BJ118" s="20">
        <f t="shared" si="110"/>
        <v>0</v>
      </c>
      <c r="BK118" s="20">
        <f t="shared" si="110"/>
        <v>0</v>
      </c>
      <c r="BL118" s="20">
        <f t="shared" si="110"/>
        <v>0</v>
      </c>
      <c r="BM118" s="20">
        <f t="shared" si="110"/>
        <v>0</v>
      </c>
      <c r="BN118" s="20">
        <f t="shared" si="110"/>
        <v>0</v>
      </c>
      <c r="BO118" s="20">
        <f t="shared" si="110"/>
        <v>0</v>
      </c>
      <c r="BP118" s="20">
        <f t="shared" si="110"/>
        <v>0</v>
      </c>
      <c r="BQ118" s="20">
        <f t="shared" si="110"/>
        <v>0</v>
      </c>
      <c r="BR118" s="20">
        <f t="shared" si="110"/>
        <v>0</v>
      </c>
      <c r="BS118" s="20">
        <f t="shared" si="110"/>
        <v>0</v>
      </c>
      <c r="BT118" s="20">
        <f t="shared" si="110"/>
        <v>0</v>
      </c>
      <c r="BU118" s="20">
        <f t="shared" ref="BU118:BV134" si="111">AA118-AX118</f>
        <v>0</v>
      </c>
      <c r="BV118" s="20">
        <f t="shared" si="111"/>
        <v>2500000</v>
      </c>
      <c r="BW118" s="21">
        <f t="shared" si="97"/>
        <v>0</v>
      </c>
      <c r="BX118" s="20">
        <f t="shared" ref="BX118:BX134" si="112">SUM(BY118:CS118)</f>
        <v>0</v>
      </c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1">
        <f t="shared" si="71"/>
        <v>1</v>
      </c>
      <c r="CU118" s="20">
        <f t="shared" si="101"/>
        <v>2500000</v>
      </c>
      <c r="CV118" s="20">
        <f t="shared" ref="CV118:DJ134" si="113">H118-BY118</f>
        <v>0</v>
      </c>
      <c r="CW118" s="20">
        <f t="shared" si="113"/>
        <v>0</v>
      </c>
      <c r="CX118" s="20"/>
      <c r="CY118" s="20">
        <f t="shared" ref="CY118:DN134" si="114">K118-CB118</f>
        <v>0</v>
      </c>
      <c r="CZ118" s="20">
        <f t="shared" si="114"/>
        <v>0</v>
      </c>
      <c r="DA118" s="20">
        <f t="shared" si="114"/>
        <v>0</v>
      </c>
      <c r="DB118" s="20">
        <f t="shared" si="114"/>
        <v>0</v>
      </c>
      <c r="DC118" s="20">
        <f t="shared" si="114"/>
        <v>0</v>
      </c>
      <c r="DD118" s="20">
        <f t="shared" si="114"/>
        <v>0</v>
      </c>
      <c r="DE118" s="20">
        <f t="shared" si="114"/>
        <v>0</v>
      </c>
      <c r="DF118" s="20">
        <f t="shared" si="114"/>
        <v>0</v>
      </c>
      <c r="DG118" s="20">
        <f t="shared" si="114"/>
        <v>0</v>
      </c>
      <c r="DH118" s="20">
        <f t="shared" si="114"/>
        <v>0</v>
      </c>
      <c r="DI118" s="20">
        <f t="shared" si="114"/>
        <v>0</v>
      </c>
      <c r="DJ118" s="20">
        <f t="shared" si="114"/>
        <v>0</v>
      </c>
      <c r="DK118" s="20">
        <f t="shared" si="114"/>
        <v>0</v>
      </c>
      <c r="DL118" s="20">
        <f t="shared" si="114"/>
        <v>0</v>
      </c>
      <c r="DM118" s="20">
        <f t="shared" si="114"/>
        <v>0</v>
      </c>
      <c r="DN118" s="20">
        <f t="shared" si="114"/>
        <v>0</v>
      </c>
      <c r="DO118" s="20">
        <f t="shared" ref="DO118:DP134" si="115">AA118-CR118</f>
        <v>0</v>
      </c>
      <c r="DP118" s="20">
        <f t="shared" si="115"/>
        <v>2500000</v>
      </c>
    </row>
    <row r="119" spans="1:120" ht="25.5" customHeight="1" thickTop="1" x14ac:dyDescent="0.3">
      <c r="A119" s="197"/>
      <c r="B119" s="198" t="s">
        <v>335</v>
      </c>
      <c r="C119" s="43" t="s">
        <v>336</v>
      </c>
      <c r="D119" s="17" t="s">
        <v>337</v>
      </c>
      <c r="E119" s="82">
        <v>111</v>
      </c>
      <c r="F119" s="19" t="s">
        <v>293</v>
      </c>
      <c r="G119" s="20">
        <f t="shared" si="59"/>
        <v>11776000000</v>
      </c>
      <c r="H119" s="20"/>
      <c r="I119" s="20"/>
      <c r="J119" s="20"/>
      <c r="K119" s="20">
        <v>10500000000</v>
      </c>
      <c r="L119" s="20"/>
      <c r="M119" s="20"/>
      <c r="N119" s="20">
        <v>130000000</v>
      </c>
      <c r="O119" s="20">
        <v>266000000</v>
      </c>
      <c r="P119" s="20">
        <v>450000000</v>
      </c>
      <c r="Q119" s="20">
        <v>370000000</v>
      </c>
      <c r="R119" s="20"/>
      <c r="S119" s="20"/>
      <c r="T119" s="20"/>
      <c r="U119" s="20">
        <v>60000000</v>
      </c>
      <c r="V119" s="20"/>
      <c r="W119" s="20"/>
      <c r="X119" s="20"/>
      <c r="Y119" s="20"/>
      <c r="Z119" s="20"/>
      <c r="AA119" s="20"/>
      <c r="AB119" s="20"/>
      <c r="AC119" s="21">
        <f t="shared" si="100"/>
        <v>1.1520040760869565E-3</v>
      </c>
      <c r="AD119" s="20">
        <f t="shared" si="107"/>
        <v>13566000</v>
      </c>
      <c r="AE119" s="20"/>
      <c r="AF119" s="20"/>
      <c r="AG119" s="20"/>
      <c r="AH119" s="20"/>
      <c r="AI119" s="20"/>
      <c r="AJ119" s="20"/>
      <c r="AK119" s="20">
        <f>+'[1]ENERO 2019'!$P$18</f>
        <v>13566000</v>
      </c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1">
        <f t="shared" si="83"/>
        <v>0.99884799592391305</v>
      </c>
      <c r="BA119" s="20">
        <f t="shared" si="108"/>
        <v>11762434000</v>
      </c>
      <c r="BB119" s="20">
        <f t="shared" si="109"/>
        <v>0</v>
      </c>
      <c r="BC119" s="20">
        <f t="shared" si="109"/>
        <v>0</v>
      </c>
      <c r="BD119" s="20"/>
      <c r="BE119" s="20">
        <f t="shared" si="110"/>
        <v>10500000000</v>
      </c>
      <c r="BF119" s="20">
        <f t="shared" si="110"/>
        <v>0</v>
      </c>
      <c r="BG119" s="20">
        <f t="shared" si="110"/>
        <v>0</v>
      </c>
      <c r="BH119" s="20">
        <f t="shared" si="110"/>
        <v>116434000</v>
      </c>
      <c r="BI119" s="20">
        <f t="shared" si="110"/>
        <v>266000000</v>
      </c>
      <c r="BJ119" s="20">
        <f t="shared" si="110"/>
        <v>450000000</v>
      </c>
      <c r="BK119" s="20">
        <f t="shared" si="110"/>
        <v>370000000</v>
      </c>
      <c r="BL119" s="20">
        <f t="shared" si="110"/>
        <v>0</v>
      </c>
      <c r="BM119" s="20">
        <f t="shared" si="110"/>
        <v>0</v>
      </c>
      <c r="BN119" s="20">
        <f t="shared" si="110"/>
        <v>0</v>
      </c>
      <c r="BO119" s="20">
        <f t="shared" si="110"/>
        <v>60000000</v>
      </c>
      <c r="BP119" s="20">
        <f t="shared" si="110"/>
        <v>0</v>
      </c>
      <c r="BQ119" s="20">
        <f t="shared" si="110"/>
        <v>0</v>
      </c>
      <c r="BR119" s="20">
        <f t="shared" si="110"/>
        <v>0</v>
      </c>
      <c r="BS119" s="20">
        <f t="shared" si="110"/>
        <v>0</v>
      </c>
      <c r="BT119" s="20">
        <f t="shared" si="110"/>
        <v>0</v>
      </c>
      <c r="BU119" s="20">
        <f t="shared" si="111"/>
        <v>0</v>
      </c>
      <c r="BV119" s="20">
        <f t="shared" si="111"/>
        <v>0</v>
      </c>
      <c r="BW119" s="21">
        <f t="shared" si="97"/>
        <v>0</v>
      </c>
      <c r="BX119" s="20">
        <f t="shared" si="112"/>
        <v>0</v>
      </c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1">
        <f t="shared" si="71"/>
        <v>1</v>
      </c>
      <c r="CU119" s="20">
        <f t="shared" si="101"/>
        <v>11776000000</v>
      </c>
      <c r="CV119" s="20">
        <f t="shared" si="113"/>
        <v>0</v>
      </c>
      <c r="CW119" s="20">
        <f t="shared" si="113"/>
        <v>0</v>
      </c>
      <c r="CX119" s="20"/>
      <c r="CY119" s="20">
        <f t="shared" si="114"/>
        <v>10500000000</v>
      </c>
      <c r="CZ119" s="20">
        <f t="shared" si="114"/>
        <v>0</v>
      </c>
      <c r="DA119" s="20">
        <f t="shared" si="114"/>
        <v>0</v>
      </c>
      <c r="DB119" s="20">
        <f t="shared" si="114"/>
        <v>130000000</v>
      </c>
      <c r="DC119" s="20">
        <f t="shared" si="114"/>
        <v>266000000</v>
      </c>
      <c r="DD119" s="20">
        <f t="shared" si="114"/>
        <v>450000000</v>
      </c>
      <c r="DE119" s="20">
        <f t="shared" si="114"/>
        <v>370000000</v>
      </c>
      <c r="DF119" s="20">
        <f t="shared" si="114"/>
        <v>0</v>
      </c>
      <c r="DG119" s="20">
        <f t="shared" si="114"/>
        <v>0</v>
      </c>
      <c r="DH119" s="20">
        <f t="shared" si="114"/>
        <v>0</v>
      </c>
      <c r="DI119" s="20">
        <f t="shared" si="114"/>
        <v>60000000</v>
      </c>
      <c r="DJ119" s="20">
        <f t="shared" si="114"/>
        <v>0</v>
      </c>
      <c r="DK119" s="20">
        <f t="shared" si="114"/>
        <v>0</v>
      </c>
      <c r="DL119" s="20">
        <f t="shared" si="114"/>
        <v>0</v>
      </c>
      <c r="DM119" s="20">
        <f t="shared" si="114"/>
        <v>0</v>
      </c>
      <c r="DN119" s="20">
        <f t="shared" si="114"/>
        <v>0</v>
      </c>
      <c r="DO119" s="20">
        <f t="shared" si="115"/>
        <v>0</v>
      </c>
      <c r="DP119" s="20">
        <f t="shared" si="115"/>
        <v>0</v>
      </c>
    </row>
    <row r="120" spans="1:120" s="70" customFormat="1" ht="75.75" customHeight="1" x14ac:dyDescent="0.3">
      <c r="A120" s="197"/>
      <c r="B120" s="199"/>
      <c r="C120" s="83" t="s">
        <v>338</v>
      </c>
      <c r="D120" s="17" t="s">
        <v>339</v>
      </c>
      <c r="E120" s="84">
        <v>111</v>
      </c>
      <c r="F120" s="19" t="s">
        <v>340</v>
      </c>
      <c r="G120" s="20">
        <f t="shared" si="59"/>
        <v>1745039396</v>
      </c>
      <c r="H120" s="20"/>
      <c r="I120" s="20"/>
      <c r="J120" s="20"/>
      <c r="K120" s="20">
        <v>1500000000</v>
      </c>
      <c r="L120" s="20"/>
      <c r="M120" s="20"/>
      <c r="N120" s="20">
        <v>147239396</v>
      </c>
      <c r="O120" s="20">
        <v>5000000</v>
      </c>
      <c r="P120" s="20"/>
      <c r="Q120" s="20"/>
      <c r="R120" s="20"/>
      <c r="S120" s="20"/>
      <c r="T120" s="20">
        <v>5000000</v>
      </c>
      <c r="U120" s="20">
        <v>17800000</v>
      </c>
      <c r="V120" s="20"/>
      <c r="W120" s="20"/>
      <c r="X120" s="20"/>
      <c r="Y120" s="20"/>
      <c r="Z120" s="20"/>
      <c r="AA120" s="20"/>
      <c r="AB120" s="20">
        <f>70000000</f>
        <v>70000000</v>
      </c>
      <c r="AC120" s="69">
        <f t="shared" si="100"/>
        <v>2.0056853776612388E-3</v>
      </c>
      <c r="AD120" s="20">
        <f t="shared" si="107"/>
        <v>3500000</v>
      </c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>
        <f>+'[1]ENERO 2019'!$AF$26</f>
        <v>3500000</v>
      </c>
      <c r="AZ120" s="69">
        <f t="shared" si="83"/>
        <v>0.99799431462233879</v>
      </c>
      <c r="BA120" s="20">
        <f t="shared" si="108"/>
        <v>1741539396</v>
      </c>
      <c r="BB120" s="20">
        <f t="shared" si="109"/>
        <v>0</v>
      </c>
      <c r="BC120" s="20">
        <f t="shared" si="109"/>
        <v>0</v>
      </c>
      <c r="BD120" s="20">
        <f t="shared" si="109"/>
        <v>0</v>
      </c>
      <c r="BE120" s="20">
        <f t="shared" si="110"/>
        <v>1500000000</v>
      </c>
      <c r="BF120" s="20">
        <f t="shared" si="110"/>
        <v>0</v>
      </c>
      <c r="BG120" s="20">
        <f t="shared" si="110"/>
        <v>0</v>
      </c>
      <c r="BH120" s="20">
        <f t="shared" si="110"/>
        <v>147239396</v>
      </c>
      <c r="BI120" s="20">
        <f t="shared" si="110"/>
        <v>5000000</v>
      </c>
      <c r="BJ120" s="20">
        <f t="shared" si="110"/>
        <v>0</v>
      </c>
      <c r="BK120" s="20">
        <f t="shared" si="110"/>
        <v>0</v>
      </c>
      <c r="BL120" s="20">
        <f t="shared" si="110"/>
        <v>0</v>
      </c>
      <c r="BM120" s="20">
        <f t="shared" si="110"/>
        <v>0</v>
      </c>
      <c r="BN120" s="20">
        <f t="shared" si="110"/>
        <v>5000000</v>
      </c>
      <c r="BO120" s="20">
        <f t="shared" si="110"/>
        <v>17800000</v>
      </c>
      <c r="BP120" s="20">
        <f t="shared" si="110"/>
        <v>0</v>
      </c>
      <c r="BQ120" s="20">
        <f t="shared" si="110"/>
        <v>0</v>
      </c>
      <c r="BR120" s="20">
        <f>X120-AU120</f>
        <v>0</v>
      </c>
      <c r="BS120" s="20">
        <f t="shared" si="110"/>
        <v>0</v>
      </c>
      <c r="BT120" s="20">
        <f t="shared" si="110"/>
        <v>0</v>
      </c>
      <c r="BU120" s="20">
        <f t="shared" si="111"/>
        <v>0</v>
      </c>
      <c r="BV120" s="20">
        <f t="shared" si="111"/>
        <v>66500000</v>
      </c>
      <c r="BW120" s="69">
        <f t="shared" si="97"/>
        <v>0</v>
      </c>
      <c r="BX120" s="20">
        <f t="shared" si="112"/>
        <v>0</v>
      </c>
      <c r="BY120" s="68"/>
      <c r="BZ120" s="68"/>
      <c r="CA120" s="68"/>
      <c r="CB120" s="68"/>
      <c r="CC120" s="68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68"/>
      <c r="CO120" s="68"/>
      <c r="CP120" s="68"/>
      <c r="CQ120" s="68"/>
      <c r="CR120" s="68"/>
      <c r="CS120" s="68"/>
      <c r="CT120" s="69">
        <f t="shared" si="71"/>
        <v>1</v>
      </c>
      <c r="CU120" s="20">
        <f t="shared" si="101"/>
        <v>1745039396</v>
      </c>
      <c r="CV120" s="20">
        <f t="shared" si="113"/>
        <v>0</v>
      </c>
      <c r="CW120" s="20">
        <f t="shared" si="113"/>
        <v>0</v>
      </c>
      <c r="CX120" s="20">
        <f t="shared" si="113"/>
        <v>0</v>
      </c>
      <c r="CY120" s="20">
        <f t="shared" si="114"/>
        <v>1500000000</v>
      </c>
      <c r="CZ120" s="20">
        <f t="shared" si="114"/>
        <v>0</v>
      </c>
      <c r="DA120" s="20">
        <f t="shared" si="114"/>
        <v>0</v>
      </c>
      <c r="DB120" s="20">
        <f t="shared" si="114"/>
        <v>147239396</v>
      </c>
      <c r="DC120" s="20">
        <f t="shared" si="114"/>
        <v>5000000</v>
      </c>
      <c r="DD120" s="20">
        <f t="shared" si="114"/>
        <v>0</v>
      </c>
      <c r="DE120" s="20">
        <f t="shared" si="114"/>
        <v>0</v>
      </c>
      <c r="DF120" s="20">
        <f t="shared" si="114"/>
        <v>0</v>
      </c>
      <c r="DG120" s="20">
        <f t="shared" si="114"/>
        <v>0</v>
      </c>
      <c r="DH120" s="20">
        <f t="shared" si="114"/>
        <v>5000000</v>
      </c>
      <c r="DI120" s="20">
        <f t="shared" si="114"/>
        <v>17800000</v>
      </c>
      <c r="DJ120" s="20">
        <f t="shared" si="114"/>
        <v>0</v>
      </c>
      <c r="DK120" s="20">
        <f t="shared" si="114"/>
        <v>0</v>
      </c>
      <c r="DL120" s="20">
        <f t="shared" si="114"/>
        <v>0</v>
      </c>
      <c r="DM120" s="20">
        <f t="shared" si="114"/>
        <v>0</v>
      </c>
      <c r="DN120" s="20">
        <f t="shared" si="114"/>
        <v>0</v>
      </c>
      <c r="DO120" s="20">
        <f t="shared" si="115"/>
        <v>0</v>
      </c>
      <c r="DP120" s="20">
        <f t="shared" si="115"/>
        <v>70000000</v>
      </c>
    </row>
    <row r="121" spans="1:120" ht="48" customHeight="1" x14ac:dyDescent="0.3">
      <c r="A121" s="197"/>
      <c r="B121" s="200" t="s">
        <v>341</v>
      </c>
      <c r="C121" s="43" t="s">
        <v>342</v>
      </c>
      <c r="D121" s="17" t="s">
        <v>343</v>
      </c>
      <c r="E121" s="82">
        <v>211</v>
      </c>
      <c r="F121" s="19" t="s">
        <v>344</v>
      </c>
      <c r="G121" s="20">
        <f t="shared" si="59"/>
        <v>642200000</v>
      </c>
      <c r="H121" s="20"/>
      <c r="I121" s="20"/>
      <c r="J121" s="20"/>
      <c r="K121" s="20"/>
      <c r="L121" s="20"/>
      <c r="M121" s="20"/>
      <c r="N121" s="20">
        <v>300000000</v>
      </c>
      <c r="O121" s="20">
        <v>159000000</v>
      </c>
      <c r="P121" s="20"/>
      <c r="Q121" s="20"/>
      <c r="R121" s="20"/>
      <c r="S121" s="20">
        <v>45000000</v>
      </c>
      <c r="T121" s="20"/>
      <c r="U121" s="20">
        <v>45200000</v>
      </c>
      <c r="V121" s="20"/>
      <c r="W121" s="20"/>
      <c r="X121" s="20"/>
      <c r="Y121" s="20"/>
      <c r="Z121" s="20"/>
      <c r="AA121" s="20"/>
      <c r="AB121" s="20">
        <f>93000000</f>
        <v>93000000</v>
      </c>
      <c r="AC121" s="21">
        <f t="shared" si="100"/>
        <v>6.2285892245406413E-2</v>
      </c>
      <c r="AD121" s="20">
        <f t="shared" si="107"/>
        <v>40000000</v>
      </c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>
        <f>+'[1]ENERO 2019'!$AF$41</f>
        <v>40000000</v>
      </c>
      <c r="AZ121" s="21">
        <f t="shared" si="83"/>
        <v>0.93771410775459363</v>
      </c>
      <c r="BA121" s="20">
        <f t="shared" si="108"/>
        <v>602200000</v>
      </c>
      <c r="BB121" s="20">
        <f t="shared" si="109"/>
        <v>0</v>
      </c>
      <c r="BC121" s="20">
        <f t="shared" si="109"/>
        <v>0</v>
      </c>
      <c r="BD121" s="20">
        <f t="shared" si="109"/>
        <v>0</v>
      </c>
      <c r="BE121" s="20">
        <f t="shared" si="110"/>
        <v>0</v>
      </c>
      <c r="BF121" s="20">
        <f t="shared" si="110"/>
        <v>0</v>
      </c>
      <c r="BG121" s="20">
        <f t="shared" si="110"/>
        <v>0</v>
      </c>
      <c r="BH121" s="20">
        <f t="shared" si="110"/>
        <v>300000000</v>
      </c>
      <c r="BI121" s="20">
        <f t="shared" si="110"/>
        <v>159000000</v>
      </c>
      <c r="BJ121" s="20">
        <f t="shared" si="110"/>
        <v>0</v>
      </c>
      <c r="BK121" s="20">
        <f t="shared" si="110"/>
        <v>0</v>
      </c>
      <c r="BL121" s="20">
        <f t="shared" si="110"/>
        <v>0</v>
      </c>
      <c r="BM121" s="20">
        <f t="shared" si="110"/>
        <v>45000000</v>
      </c>
      <c r="BN121" s="20">
        <f t="shared" si="110"/>
        <v>0</v>
      </c>
      <c r="BO121" s="20">
        <f t="shared" si="110"/>
        <v>45200000</v>
      </c>
      <c r="BP121" s="20">
        <f t="shared" si="110"/>
        <v>0</v>
      </c>
      <c r="BQ121" s="20">
        <f t="shared" si="110"/>
        <v>0</v>
      </c>
      <c r="BR121" s="20">
        <f t="shared" si="110"/>
        <v>0</v>
      </c>
      <c r="BS121" s="20">
        <f t="shared" si="110"/>
        <v>0</v>
      </c>
      <c r="BT121" s="20">
        <f t="shared" si="110"/>
        <v>0</v>
      </c>
      <c r="BU121" s="20">
        <f t="shared" si="111"/>
        <v>0</v>
      </c>
      <c r="BV121" s="20">
        <f t="shared" si="111"/>
        <v>53000000</v>
      </c>
      <c r="BW121" s="21">
        <f t="shared" si="97"/>
        <v>0</v>
      </c>
      <c r="BX121" s="20">
        <f t="shared" si="112"/>
        <v>0</v>
      </c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68"/>
      <c r="CT121" s="21">
        <f t="shared" si="71"/>
        <v>1</v>
      </c>
      <c r="CU121" s="20">
        <f t="shared" si="101"/>
        <v>642200000</v>
      </c>
      <c r="CV121" s="20">
        <f t="shared" si="113"/>
        <v>0</v>
      </c>
      <c r="CW121" s="20">
        <f t="shared" si="113"/>
        <v>0</v>
      </c>
      <c r="CX121" s="20">
        <f t="shared" si="113"/>
        <v>0</v>
      </c>
      <c r="CY121" s="20">
        <f t="shared" si="114"/>
        <v>0</v>
      </c>
      <c r="CZ121" s="20">
        <f t="shared" si="114"/>
        <v>0</v>
      </c>
      <c r="DA121" s="20">
        <f t="shared" si="114"/>
        <v>0</v>
      </c>
      <c r="DB121" s="20">
        <f t="shared" si="114"/>
        <v>300000000</v>
      </c>
      <c r="DC121" s="20">
        <f t="shared" si="114"/>
        <v>159000000</v>
      </c>
      <c r="DD121" s="20">
        <f t="shared" si="114"/>
        <v>0</v>
      </c>
      <c r="DE121" s="20">
        <f t="shared" si="114"/>
        <v>0</v>
      </c>
      <c r="DF121" s="20">
        <f t="shared" si="114"/>
        <v>0</v>
      </c>
      <c r="DG121" s="20">
        <f t="shared" si="114"/>
        <v>45000000</v>
      </c>
      <c r="DH121" s="20">
        <f t="shared" si="114"/>
        <v>0</v>
      </c>
      <c r="DI121" s="20">
        <f t="shared" si="114"/>
        <v>45200000</v>
      </c>
      <c r="DJ121" s="20">
        <f t="shared" si="114"/>
        <v>0</v>
      </c>
      <c r="DK121" s="20">
        <f t="shared" si="114"/>
        <v>0</v>
      </c>
      <c r="DL121" s="20">
        <f t="shared" si="114"/>
        <v>0</v>
      </c>
      <c r="DM121" s="20">
        <f t="shared" si="114"/>
        <v>0</v>
      </c>
      <c r="DN121" s="20">
        <f t="shared" si="114"/>
        <v>0</v>
      </c>
      <c r="DO121" s="20">
        <f t="shared" si="115"/>
        <v>0</v>
      </c>
      <c r="DP121" s="20">
        <f t="shared" si="115"/>
        <v>93000000</v>
      </c>
    </row>
    <row r="122" spans="1:120" ht="76.5" customHeight="1" x14ac:dyDescent="0.3">
      <c r="A122" s="197"/>
      <c r="B122" s="201"/>
      <c r="C122" s="43" t="s">
        <v>345</v>
      </c>
      <c r="D122" s="85" t="s">
        <v>346</v>
      </c>
      <c r="E122" s="82">
        <v>211</v>
      </c>
      <c r="F122" s="19" t="s">
        <v>347</v>
      </c>
      <c r="G122" s="20">
        <f t="shared" si="59"/>
        <v>518000000</v>
      </c>
      <c r="H122" s="20"/>
      <c r="I122" s="20"/>
      <c r="J122" s="20"/>
      <c r="K122" s="20"/>
      <c r="L122" s="20"/>
      <c r="M122" s="20"/>
      <c r="N122" s="20">
        <v>319000000</v>
      </c>
      <c r="O122" s="20"/>
      <c r="P122" s="20"/>
      <c r="Q122" s="20"/>
      <c r="R122" s="20"/>
      <c r="S122" s="20">
        <v>5000000</v>
      </c>
      <c r="T122" s="20"/>
      <c r="U122" s="20"/>
      <c r="V122" s="20"/>
      <c r="W122" s="20"/>
      <c r="X122" s="20"/>
      <c r="Y122" s="20"/>
      <c r="Z122" s="20"/>
      <c r="AA122" s="20"/>
      <c r="AB122" s="20">
        <f>194000000</f>
        <v>194000000</v>
      </c>
      <c r="AC122" s="21">
        <f t="shared" si="100"/>
        <v>3.4749034749034749E-2</v>
      </c>
      <c r="AD122" s="20">
        <f t="shared" si="107"/>
        <v>18000000</v>
      </c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>
        <f>+'[1]ENERO 2019'!$AF$50</f>
        <v>18000000</v>
      </c>
      <c r="AZ122" s="21">
        <f t="shared" si="83"/>
        <v>0.96525096525096521</v>
      </c>
      <c r="BA122" s="20">
        <f t="shared" si="108"/>
        <v>500000000</v>
      </c>
      <c r="BB122" s="20">
        <f t="shared" si="109"/>
        <v>0</v>
      </c>
      <c r="BC122" s="20">
        <f t="shared" si="109"/>
        <v>0</v>
      </c>
      <c r="BD122" s="20">
        <f t="shared" si="109"/>
        <v>0</v>
      </c>
      <c r="BE122" s="20">
        <f t="shared" si="110"/>
        <v>0</v>
      </c>
      <c r="BF122" s="20">
        <f t="shared" si="110"/>
        <v>0</v>
      </c>
      <c r="BG122" s="20">
        <f t="shared" si="110"/>
        <v>0</v>
      </c>
      <c r="BH122" s="20">
        <f t="shared" si="110"/>
        <v>319000000</v>
      </c>
      <c r="BI122" s="20">
        <f t="shared" si="110"/>
        <v>0</v>
      </c>
      <c r="BJ122" s="20">
        <f t="shared" si="110"/>
        <v>0</v>
      </c>
      <c r="BK122" s="20">
        <f t="shared" si="110"/>
        <v>0</v>
      </c>
      <c r="BL122" s="20">
        <f t="shared" si="110"/>
        <v>0</v>
      </c>
      <c r="BM122" s="20">
        <f t="shared" si="110"/>
        <v>5000000</v>
      </c>
      <c r="BN122" s="20">
        <f t="shared" si="110"/>
        <v>0</v>
      </c>
      <c r="BO122" s="20">
        <f t="shared" si="110"/>
        <v>0</v>
      </c>
      <c r="BP122" s="20">
        <f t="shared" si="110"/>
        <v>0</v>
      </c>
      <c r="BQ122" s="20">
        <f t="shared" si="110"/>
        <v>0</v>
      </c>
      <c r="BR122" s="20">
        <f t="shared" si="110"/>
        <v>0</v>
      </c>
      <c r="BS122" s="20">
        <f t="shared" si="110"/>
        <v>0</v>
      </c>
      <c r="BT122" s="20">
        <f t="shared" si="110"/>
        <v>0</v>
      </c>
      <c r="BU122" s="20">
        <f t="shared" si="111"/>
        <v>0</v>
      </c>
      <c r="BV122" s="20">
        <f t="shared" si="111"/>
        <v>176000000</v>
      </c>
      <c r="BW122" s="21">
        <f t="shared" si="97"/>
        <v>0</v>
      </c>
      <c r="BX122" s="20">
        <f t="shared" si="112"/>
        <v>0</v>
      </c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1">
        <f t="shared" si="71"/>
        <v>1</v>
      </c>
      <c r="CU122" s="20">
        <f t="shared" si="101"/>
        <v>518000000</v>
      </c>
      <c r="CV122" s="20">
        <f t="shared" si="113"/>
        <v>0</v>
      </c>
      <c r="CW122" s="20">
        <f t="shared" si="113"/>
        <v>0</v>
      </c>
      <c r="CX122" s="20">
        <f t="shared" si="113"/>
        <v>0</v>
      </c>
      <c r="CY122" s="20">
        <f t="shared" si="114"/>
        <v>0</v>
      </c>
      <c r="CZ122" s="20">
        <f t="shared" si="114"/>
        <v>0</v>
      </c>
      <c r="DA122" s="20">
        <f t="shared" si="114"/>
        <v>0</v>
      </c>
      <c r="DB122" s="20">
        <f t="shared" si="114"/>
        <v>319000000</v>
      </c>
      <c r="DC122" s="20">
        <f t="shared" si="114"/>
        <v>0</v>
      </c>
      <c r="DD122" s="20">
        <f t="shared" si="114"/>
        <v>0</v>
      </c>
      <c r="DE122" s="20">
        <f t="shared" si="114"/>
        <v>0</v>
      </c>
      <c r="DF122" s="20">
        <f t="shared" si="114"/>
        <v>0</v>
      </c>
      <c r="DG122" s="20">
        <f t="shared" si="114"/>
        <v>5000000</v>
      </c>
      <c r="DH122" s="20">
        <f t="shared" si="114"/>
        <v>0</v>
      </c>
      <c r="DI122" s="20">
        <f t="shared" si="114"/>
        <v>0</v>
      </c>
      <c r="DJ122" s="20">
        <f t="shared" si="114"/>
        <v>0</v>
      </c>
      <c r="DK122" s="20">
        <f t="shared" si="114"/>
        <v>0</v>
      </c>
      <c r="DL122" s="20">
        <f t="shared" si="114"/>
        <v>0</v>
      </c>
      <c r="DM122" s="20">
        <f t="shared" si="114"/>
        <v>0</v>
      </c>
      <c r="DN122" s="20">
        <f t="shared" si="114"/>
        <v>0</v>
      </c>
      <c r="DO122" s="20">
        <f t="shared" si="115"/>
        <v>0</v>
      </c>
      <c r="DP122" s="20">
        <f t="shared" si="115"/>
        <v>194000000</v>
      </c>
    </row>
    <row r="123" spans="1:120" s="70" customFormat="1" ht="90.75" customHeight="1" x14ac:dyDescent="0.3">
      <c r="A123" s="197"/>
      <c r="B123" s="201"/>
      <c r="C123" s="83" t="s">
        <v>348</v>
      </c>
      <c r="D123" s="27" t="s">
        <v>349</v>
      </c>
      <c r="E123" s="84">
        <v>211</v>
      </c>
      <c r="F123" s="19" t="s">
        <v>350</v>
      </c>
      <c r="G123" s="20">
        <f t="shared" si="59"/>
        <v>318255443</v>
      </c>
      <c r="H123" s="24"/>
      <c r="I123" s="20"/>
      <c r="J123" s="68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>
        <v>240806613</v>
      </c>
      <c r="X123" s="20"/>
      <c r="Y123" s="20"/>
      <c r="Z123" s="20"/>
      <c r="AA123" s="20"/>
      <c r="AB123" s="20">
        <f>77448830</f>
        <v>77448830</v>
      </c>
      <c r="AC123" s="69">
        <f t="shared" si="100"/>
        <v>1.5710650390981688E-2</v>
      </c>
      <c r="AD123" s="20">
        <f t="shared" si="107"/>
        <v>5000000</v>
      </c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>
        <f>+'[1]ENERO 2019'!$AF$56</f>
        <v>5000000</v>
      </c>
      <c r="AZ123" s="69">
        <f t="shared" si="83"/>
        <v>0.98428934960901826</v>
      </c>
      <c r="BA123" s="20">
        <f t="shared" si="108"/>
        <v>313255443</v>
      </c>
      <c r="BB123" s="20">
        <f t="shared" si="109"/>
        <v>0</v>
      </c>
      <c r="BC123" s="20">
        <f t="shared" si="109"/>
        <v>0</v>
      </c>
      <c r="BD123" s="20">
        <f t="shared" si="109"/>
        <v>0</v>
      </c>
      <c r="BE123" s="20">
        <f t="shared" si="110"/>
        <v>0</v>
      </c>
      <c r="BF123" s="20">
        <f t="shared" si="110"/>
        <v>0</v>
      </c>
      <c r="BG123" s="20">
        <f t="shared" si="110"/>
        <v>0</v>
      </c>
      <c r="BH123" s="20">
        <f t="shared" si="110"/>
        <v>0</v>
      </c>
      <c r="BI123" s="20">
        <f t="shared" si="110"/>
        <v>0</v>
      </c>
      <c r="BJ123" s="20">
        <f t="shared" si="110"/>
        <v>0</v>
      </c>
      <c r="BK123" s="20">
        <f t="shared" si="110"/>
        <v>0</v>
      </c>
      <c r="BL123" s="20">
        <f t="shared" si="110"/>
        <v>0</v>
      </c>
      <c r="BM123" s="20">
        <f t="shared" si="110"/>
        <v>0</v>
      </c>
      <c r="BN123" s="20">
        <f t="shared" si="110"/>
        <v>0</v>
      </c>
      <c r="BO123" s="20">
        <f t="shared" si="110"/>
        <v>0</v>
      </c>
      <c r="BP123" s="20">
        <f t="shared" si="110"/>
        <v>0</v>
      </c>
      <c r="BQ123" s="20">
        <f t="shared" si="110"/>
        <v>240806613</v>
      </c>
      <c r="BR123" s="20">
        <f t="shared" si="110"/>
        <v>0</v>
      </c>
      <c r="BS123" s="20">
        <f t="shared" si="110"/>
        <v>0</v>
      </c>
      <c r="BT123" s="20">
        <f t="shared" si="110"/>
        <v>0</v>
      </c>
      <c r="BU123" s="20">
        <f t="shared" si="111"/>
        <v>0</v>
      </c>
      <c r="BV123" s="20">
        <f t="shared" si="111"/>
        <v>72448830</v>
      </c>
      <c r="BW123" s="69">
        <f t="shared" si="97"/>
        <v>0</v>
      </c>
      <c r="BX123" s="20">
        <f t="shared" si="112"/>
        <v>0</v>
      </c>
      <c r="BY123" s="68"/>
      <c r="BZ123" s="68"/>
      <c r="CA123" s="68"/>
      <c r="CB123" s="68"/>
      <c r="CC123" s="68"/>
      <c r="CD123" s="68"/>
      <c r="CE123" s="68"/>
      <c r="CF123" s="68"/>
      <c r="CG123" s="68"/>
      <c r="CH123" s="68"/>
      <c r="CI123" s="68"/>
      <c r="CJ123" s="68"/>
      <c r="CK123" s="68"/>
      <c r="CL123" s="68"/>
      <c r="CM123" s="68"/>
      <c r="CN123" s="68"/>
      <c r="CO123" s="68"/>
      <c r="CP123" s="68"/>
      <c r="CQ123" s="68"/>
      <c r="CR123" s="68"/>
      <c r="CS123" s="68"/>
      <c r="CT123" s="69">
        <f t="shared" si="71"/>
        <v>1</v>
      </c>
      <c r="CU123" s="20">
        <f t="shared" si="101"/>
        <v>318255443</v>
      </c>
      <c r="CV123" s="20">
        <f t="shared" si="113"/>
        <v>0</v>
      </c>
      <c r="CW123" s="20">
        <f t="shared" si="113"/>
        <v>0</v>
      </c>
      <c r="CX123" s="20">
        <f t="shared" si="113"/>
        <v>0</v>
      </c>
      <c r="CY123" s="20">
        <f t="shared" si="114"/>
        <v>0</v>
      </c>
      <c r="CZ123" s="20">
        <f t="shared" si="114"/>
        <v>0</v>
      </c>
      <c r="DA123" s="20">
        <f t="shared" si="114"/>
        <v>0</v>
      </c>
      <c r="DB123" s="20">
        <f t="shared" si="114"/>
        <v>0</v>
      </c>
      <c r="DC123" s="20">
        <f t="shared" si="114"/>
        <v>0</v>
      </c>
      <c r="DD123" s="20">
        <f t="shared" si="114"/>
        <v>0</v>
      </c>
      <c r="DE123" s="20">
        <f t="shared" si="114"/>
        <v>0</v>
      </c>
      <c r="DF123" s="20">
        <f t="shared" si="114"/>
        <v>0</v>
      </c>
      <c r="DG123" s="20">
        <f t="shared" si="114"/>
        <v>0</v>
      </c>
      <c r="DH123" s="20">
        <f t="shared" si="114"/>
        <v>0</v>
      </c>
      <c r="DI123" s="20">
        <f t="shared" si="114"/>
        <v>0</v>
      </c>
      <c r="DJ123" s="20">
        <f t="shared" si="114"/>
        <v>0</v>
      </c>
      <c r="DK123" s="20">
        <f t="shared" si="114"/>
        <v>240806613</v>
      </c>
      <c r="DL123" s="20">
        <f t="shared" si="114"/>
        <v>0</v>
      </c>
      <c r="DM123" s="20">
        <f t="shared" si="114"/>
        <v>0</v>
      </c>
      <c r="DN123" s="20">
        <f t="shared" si="114"/>
        <v>0</v>
      </c>
      <c r="DO123" s="20">
        <f t="shared" si="115"/>
        <v>0</v>
      </c>
      <c r="DP123" s="20">
        <f t="shared" si="115"/>
        <v>77448830</v>
      </c>
    </row>
    <row r="124" spans="1:120" ht="29.25" customHeight="1" x14ac:dyDescent="0.3">
      <c r="A124" s="197"/>
      <c r="B124" s="201"/>
      <c r="C124" s="43" t="s">
        <v>351</v>
      </c>
      <c r="D124" s="17" t="s">
        <v>352</v>
      </c>
      <c r="E124" s="82">
        <v>211</v>
      </c>
      <c r="F124" s="19" t="s">
        <v>353</v>
      </c>
      <c r="G124" s="20">
        <f t="shared" si="59"/>
        <v>372500000</v>
      </c>
      <c r="H124" s="30"/>
      <c r="I124" s="20"/>
      <c r="J124" s="20"/>
      <c r="K124" s="20"/>
      <c r="L124" s="20"/>
      <c r="M124" s="20"/>
      <c r="N124" s="20">
        <v>343000000</v>
      </c>
      <c r="O124" s="20"/>
      <c r="P124" s="20"/>
      <c r="Q124" s="20"/>
      <c r="R124" s="20"/>
      <c r="S124" s="20"/>
      <c r="T124" s="20">
        <v>25000000</v>
      </c>
      <c r="U124" s="20"/>
      <c r="V124" s="20"/>
      <c r="W124" s="20"/>
      <c r="X124" s="20"/>
      <c r="Y124" s="20"/>
      <c r="Z124" s="20"/>
      <c r="AA124" s="20"/>
      <c r="AB124" s="20">
        <f>4500000</f>
        <v>4500000</v>
      </c>
      <c r="AC124" s="21">
        <f t="shared" si="100"/>
        <v>6.7114093959731542E-3</v>
      </c>
      <c r="AD124" s="20">
        <f t="shared" si="107"/>
        <v>2500000</v>
      </c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68">
        <f>+'[1]ENERO 2019'!$AF$63</f>
        <v>2500000</v>
      </c>
      <c r="AZ124" s="21">
        <f t="shared" si="83"/>
        <v>0.99328859060402686</v>
      </c>
      <c r="BA124" s="20">
        <f t="shared" si="108"/>
        <v>370000000</v>
      </c>
      <c r="BB124" s="20">
        <f t="shared" si="109"/>
        <v>0</v>
      </c>
      <c r="BC124" s="20">
        <f t="shared" si="109"/>
        <v>0</v>
      </c>
      <c r="BD124" s="20">
        <f t="shared" si="109"/>
        <v>0</v>
      </c>
      <c r="BE124" s="20">
        <f t="shared" si="110"/>
        <v>0</v>
      </c>
      <c r="BF124" s="20">
        <f t="shared" si="110"/>
        <v>0</v>
      </c>
      <c r="BG124" s="20">
        <f t="shared" si="110"/>
        <v>0</v>
      </c>
      <c r="BH124" s="20">
        <f t="shared" si="110"/>
        <v>343000000</v>
      </c>
      <c r="BI124" s="20">
        <f t="shared" si="110"/>
        <v>0</v>
      </c>
      <c r="BJ124" s="20">
        <f t="shared" si="110"/>
        <v>0</v>
      </c>
      <c r="BK124" s="20">
        <f t="shared" si="110"/>
        <v>0</v>
      </c>
      <c r="BL124" s="20">
        <f t="shared" si="110"/>
        <v>0</v>
      </c>
      <c r="BM124" s="20">
        <f t="shared" si="110"/>
        <v>0</v>
      </c>
      <c r="BN124" s="20">
        <f t="shared" si="110"/>
        <v>25000000</v>
      </c>
      <c r="BO124" s="20">
        <f t="shared" si="110"/>
        <v>0</v>
      </c>
      <c r="BP124" s="20">
        <f t="shared" si="110"/>
        <v>0</v>
      </c>
      <c r="BQ124" s="20">
        <f t="shared" si="110"/>
        <v>0</v>
      </c>
      <c r="BR124" s="20">
        <f t="shared" si="110"/>
        <v>0</v>
      </c>
      <c r="BS124" s="20">
        <f t="shared" si="110"/>
        <v>0</v>
      </c>
      <c r="BT124" s="20">
        <f t="shared" si="110"/>
        <v>0</v>
      </c>
      <c r="BU124" s="20">
        <f t="shared" si="111"/>
        <v>0</v>
      </c>
      <c r="BV124" s="20">
        <f t="shared" si="111"/>
        <v>2000000</v>
      </c>
      <c r="BW124" s="21">
        <f t="shared" si="97"/>
        <v>0</v>
      </c>
      <c r="BX124" s="20">
        <f t="shared" si="112"/>
        <v>0</v>
      </c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1">
        <f t="shared" si="71"/>
        <v>1</v>
      </c>
      <c r="CU124" s="20">
        <f t="shared" si="101"/>
        <v>372500000</v>
      </c>
      <c r="CV124" s="20">
        <f t="shared" si="113"/>
        <v>0</v>
      </c>
      <c r="CW124" s="20">
        <f t="shared" si="113"/>
        <v>0</v>
      </c>
      <c r="CX124" s="20">
        <f t="shared" si="113"/>
        <v>0</v>
      </c>
      <c r="CY124" s="20">
        <f t="shared" si="114"/>
        <v>0</v>
      </c>
      <c r="CZ124" s="20">
        <f t="shared" si="114"/>
        <v>0</v>
      </c>
      <c r="DA124" s="20">
        <f t="shared" si="114"/>
        <v>0</v>
      </c>
      <c r="DB124" s="20">
        <f t="shared" si="114"/>
        <v>343000000</v>
      </c>
      <c r="DC124" s="20">
        <f t="shared" si="114"/>
        <v>0</v>
      </c>
      <c r="DD124" s="20">
        <f t="shared" si="114"/>
        <v>0</v>
      </c>
      <c r="DE124" s="20">
        <f t="shared" si="114"/>
        <v>0</v>
      </c>
      <c r="DF124" s="20">
        <f t="shared" si="114"/>
        <v>0</v>
      </c>
      <c r="DG124" s="20">
        <f t="shared" si="114"/>
        <v>0</v>
      </c>
      <c r="DH124" s="20">
        <f t="shared" si="114"/>
        <v>25000000</v>
      </c>
      <c r="DI124" s="20">
        <f t="shared" si="114"/>
        <v>0</v>
      </c>
      <c r="DJ124" s="20">
        <f t="shared" si="114"/>
        <v>0</v>
      </c>
      <c r="DK124" s="20">
        <f t="shared" si="114"/>
        <v>0</v>
      </c>
      <c r="DL124" s="20">
        <f t="shared" si="114"/>
        <v>0</v>
      </c>
      <c r="DM124" s="20">
        <f t="shared" si="114"/>
        <v>0</v>
      </c>
      <c r="DN124" s="20">
        <f t="shared" si="114"/>
        <v>0</v>
      </c>
      <c r="DO124" s="20">
        <f t="shared" si="115"/>
        <v>0</v>
      </c>
      <c r="DP124" s="20">
        <f t="shared" si="115"/>
        <v>4500000</v>
      </c>
    </row>
    <row r="125" spans="1:120" ht="36" customHeight="1" x14ac:dyDescent="0.3">
      <c r="A125" s="197"/>
      <c r="B125" s="201"/>
      <c r="C125" s="43" t="s">
        <v>354</v>
      </c>
      <c r="D125" s="17" t="s">
        <v>355</v>
      </c>
      <c r="E125" s="82">
        <v>211</v>
      </c>
      <c r="F125" s="19" t="s">
        <v>293</v>
      </c>
      <c r="G125" s="20">
        <f t="shared" si="59"/>
        <v>365340125</v>
      </c>
      <c r="H125" s="30"/>
      <c r="I125" s="20">
        <v>258340125</v>
      </c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>
        <v>107000000</v>
      </c>
      <c r="X125" s="20"/>
      <c r="Y125" s="20"/>
      <c r="Z125" s="20"/>
      <c r="AA125" s="20"/>
      <c r="AB125" s="20"/>
      <c r="AC125" s="21">
        <f t="shared" si="100"/>
        <v>0.88296716108037676</v>
      </c>
      <c r="AD125" s="20">
        <f t="shared" si="107"/>
        <v>322583333</v>
      </c>
      <c r="AE125" s="20"/>
      <c r="AF125" s="20">
        <f>+'[1]ENERO 2019'!$K$70</f>
        <v>258340125</v>
      </c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>
        <f>+'[1]ENERO 2019'!$Y$70</f>
        <v>64243208</v>
      </c>
      <c r="AU125" s="20"/>
      <c r="AV125" s="20"/>
      <c r="AW125" s="20"/>
      <c r="AX125" s="20"/>
      <c r="AY125" s="20"/>
      <c r="AZ125" s="21">
        <f t="shared" si="83"/>
        <v>0.11703283891962324</v>
      </c>
      <c r="BA125" s="20">
        <f t="shared" si="108"/>
        <v>42756792</v>
      </c>
      <c r="BB125" s="20">
        <f t="shared" si="109"/>
        <v>0</v>
      </c>
      <c r="BC125" s="20">
        <f t="shared" si="109"/>
        <v>0</v>
      </c>
      <c r="BD125" s="20">
        <f t="shared" si="109"/>
        <v>0</v>
      </c>
      <c r="BE125" s="20">
        <f t="shared" si="110"/>
        <v>0</v>
      </c>
      <c r="BF125" s="20">
        <f t="shared" si="110"/>
        <v>0</v>
      </c>
      <c r="BG125" s="20">
        <f t="shared" si="110"/>
        <v>0</v>
      </c>
      <c r="BH125" s="20">
        <f t="shared" si="110"/>
        <v>0</v>
      </c>
      <c r="BI125" s="20">
        <f t="shared" si="110"/>
        <v>0</v>
      </c>
      <c r="BJ125" s="20">
        <f t="shared" si="110"/>
        <v>0</v>
      </c>
      <c r="BK125" s="20">
        <f t="shared" si="110"/>
        <v>0</v>
      </c>
      <c r="BL125" s="20">
        <f t="shared" si="110"/>
        <v>0</v>
      </c>
      <c r="BM125" s="20">
        <f t="shared" si="110"/>
        <v>0</v>
      </c>
      <c r="BN125" s="20">
        <f t="shared" si="110"/>
        <v>0</v>
      </c>
      <c r="BO125" s="20">
        <f t="shared" si="110"/>
        <v>0</v>
      </c>
      <c r="BP125" s="20">
        <f t="shared" si="110"/>
        <v>0</v>
      </c>
      <c r="BQ125" s="20">
        <f t="shared" si="110"/>
        <v>42756792</v>
      </c>
      <c r="BR125" s="20">
        <f t="shared" si="110"/>
        <v>0</v>
      </c>
      <c r="BS125" s="20">
        <f t="shared" si="110"/>
        <v>0</v>
      </c>
      <c r="BT125" s="20">
        <f t="shared" si="110"/>
        <v>0</v>
      </c>
      <c r="BU125" s="20">
        <f t="shared" si="111"/>
        <v>0</v>
      </c>
      <c r="BV125" s="20">
        <f t="shared" si="111"/>
        <v>0</v>
      </c>
      <c r="BW125" s="21">
        <f t="shared" si="97"/>
        <v>0.87318431557442533</v>
      </c>
      <c r="BX125" s="20">
        <f t="shared" si="112"/>
        <v>319009267</v>
      </c>
      <c r="BY125" s="20"/>
      <c r="BZ125" s="20">
        <f>+'[1]ENERO 2019'!$H$71</f>
        <v>256425934</v>
      </c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>
        <f>+'[1]ENERO 2019'!$H$95</f>
        <v>62583333</v>
      </c>
      <c r="CO125" s="20"/>
      <c r="CP125" s="20"/>
      <c r="CQ125" s="20"/>
      <c r="CR125" s="20"/>
      <c r="CS125" s="20"/>
      <c r="CT125" s="21">
        <f t="shared" si="71"/>
        <v>0.12681568442557467</v>
      </c>
      <c r="CU125" s="20">
        <f t="shared" si="101"/>
        <v>46330858</v>
      </c>
      <c r="CV125" s="20">
        <f t="shared" si="113"/>
        <v>0</v>
      </c>
      <c r="CW125" s="20">
        <f t="shared" si="113"/>
        <v>1914191</v>
      </c>
      <c r="CX125" s="20">
        <f t="shared" si="113"/>
        <v>0</v>
      </c>
      <c r="CY125" s="20">
        <f t="shared" si="114"/>
        <v>0</v>
      </c>
      <c r="CZ125" s="20">
        <f t="shared" si="114"/>
        <v>0</v>
      </c>
      <c r="DA125" s="20">
        <f t="shared" si="114"/>
        <v>0</v>
      </c>
      <c r="DB125" s="20">
        <f t="shared" si="114"/>
        <v>0</v>
      </c>
      <c r="DC125" s="20">
        <f t="shared" si="114"/>
        <v>0</v>
      </c>
      <c r="DD125" s="20">
        <f t="shared" si="114"/>
        <v>0</v>
      </c>
      <c r="DE125" s="20">
        <f t="shared" si="114"/>
        <v>0</v>
      </c>
      <c r="DF125" s="20">
        <f t="shared" si="114"/>
        <v>0</v>
      </c>
      <c r="DG125" s="20">
        <f t="shared" si="114"/>
        <v>0</v>
      </c>
      <c r="DH125" s="20">
        <f t="shared" si="114"/>
        <v>0</v>
      </c>
      <c r="DI125" s="20">
        <f t="shared" si="114"/>
        <v>0</v>
      </c>
      <c r="DJ125" s="20">
        <f t="shared" si="114"/>
        <v>0</v>
      </c>
      <c r="DK125" s="20">
        <f t="shared" si="114"/>
        <v>44416667</v>
      </c>
      <c r="DL125" s="20">
        <f t="shared" si="114"/>
        <v>0</v>
      </c>
      <c r="DM125" s="20">
        <f t="shared" si="114"/>
        <v>0</v>
      </c>
      <c r="DN125" s="20">
        <f t="shared" si="114"/>
        <v>0</v>
      </c>
      <c r="DO125" s="20">
        <f t="shared" si="115"/>
        <v>0</v>
      </c>
      <c r="DP125" s="20">
        <f t="shared" si="115"/>
        <v>0</v>
      </c>
    </row>
    <row r="126" spans="1:120" ht="54.75" customHeight="1" x14ac:dyDescent="0.3">
      <c r="A126" s="197"/>
      <c r="B126" s="202"/>
      <c r="C126" s="43" t="s">
        <v>356</v>
      </c>
      <c r="D126" s="17" t="s">
        <v>357</v>
      </c>
      <c r="E126" s="82">
        <v>211</v>
      </c>
      <c r="F126" s="19" t="s">
        <v>293</v>
      </c>
      <c r="G126" s="20">
        <f t="shared" si="59"/>
        <v>5000000</v>
      </c>
      <c r="H126" s="30"/>
      <c r="I126" s="20">
        <v>5000000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1">
        <f t="shared" si="100"/>
        <v>0</v>
      </c>
      <c r="AD126" s="20">
        <f t="shared" si="107"/>
        <v>0</v>
      </c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1">
        <f t="shared" si="83"/>
        <v>1</v>
      </c>
      <c r="BA126" s="20">
        <f t="shared" si="108"/>
        <v>5000000</v>
      </c>
      <c r="BB126" s="20">
        <f t="shared" si="109"/>
        <v>0</v>
      </c>
      <c r="BC126" s="20">
        <f t="shared" si="109"/>
        <v>5000000</v>
      </c>
      <c r="BD126" s="20">
        <f t="shared" si="109"/>
        <v>0</v>
      </c>
      <c r="BE126" s="20">
        <f t="shared" si="110"/>
        <v>0</v>
      </c>
      <c r="BF126" s="20">
        <f t="shared" si="110"/>
        <v>0</v>
      </c>
      <c r="BG126" s="20">
        <f t="shared" si="110"/>
        <v>0</v>
      </c>
      <c r="BH126" s="20">
        <f t="shared" si="110"/>
        <v>0</v>
      </c>
      <c r="BI126" s="20">
        <f t="shared" si="110"/>
        <v>0</v>
      </c>
      <c r="BJ126" s="20">
        <f t="shared" si="110"/>
        <v>0</v>
      </c>
      <c r="BK126" s="20">
        <f t="shared" si="110"/>
        <v>0</v>
      </c>
      <c r="BL126" s="20">
        <f t="shared" si="110"/>
        <v>0</v>
      </c>
      <c r="BM126" s="20">
        <f t="shared" si="110"/>
        <v>0</v>
      </c>
      <c r="BN126" s="20">
        <f t="shared" si="110"/>
        <v>0</v>
      </c>
      <c r="BO126" s="20">
        <f t="shared" si="110"/>
        <v>0</v>
      </c>
      <c r="BP126" s="20">
        <f t="shared" si="110"/>
        <v>0</v>
      </c>
      <c r="BQ126" s="20">
        <f t="shared" si="110"/>
        <v>0</v>
      </c>
      <c r="BR126" s="20">
        <f t="shared" si="110"/>
        <v>0</v>
      </c>
      <c r="BS126" s="20">
        <f t="shared" si="110"/>
        <v>0</v>
      </c>
      <c r="BT126" s="20">
        <f t="shared" si="110"/>
        <v>0</v>
      </c>
      <c r="BU126" s="20">
        <f t="shared" si="111"/>
        <v>0</v>
      </c>
      <c r="BV126" s="20">
        <f t="shared" si="111"/>
        <v>0</v>
      </c>
      <c r="BW126" s="21">
        <f t="shared" si="97"/>
        <v>0</v>
      </c>
      <c r="BX126" s="20">
        <f t="shared" si="112"/>
        <v>0</v>
      </c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1">
        <f t="shared" si="71"/>
        <v>1</v>
      </c>
      <c r="CU126" s="20">
        <f t="shared" si="101"/>
        <v>5000000</v>
      </c>
      <c r="CV126" s="20">
        <f t="shared" si="113"/>
        <v>0</v>
      </c>
      <c r="CW126" s="20">
        <f t="shared" si="113"/>
        <v>5000000</v>
      </c>
      <c r="CX126" s="20">
        <f t="shared" si="113"/>
        <v>0</v>
      </c>
      <c r="CY126" s="20">
        <f t="shared" si="114"/>
        <v>0</v>
      </c>
      <c r="CZ126" s="20">
        <f t="shared" si="114"/>
        <v>0</v>
      </c>
      <c r="DA126" s="20">
        <f t="shared" si="114"/>
        <v>0</v>
      </c>
      <c r="DB126" s="20">
        <f t="shared" si="114"/>
        <v>0</v>
      </c>
      <c r="DC126" s="20">
        <f t="shared" si="114"/>
        <v>0</v>
      </c>
      <c r="DD126" s="20">
        <f t="shared" si="114"/>
        <v>0</v>
      </c>
      <c r="DE126" s="20">
        <f t="shared" si="114"/>
        <v>0</v>
      </c>
      <c r="DF126" s="20">
        <f t="shared" si="114"/>
        <v>0</v>
      </c>
      <c r="DG126" s="20">
        <f t="shared" si="114"/>
        <v>0</v>
      </c>
      <c r="DH126" s="20">
        <f t="shared" si="114"/>
        <v>0</v>
      </c>
      <c r="DI126" s="20">
        <f t="shared" si="114"/>
        <v>0</v>
      </c>
      <c r="DJ126" s="20">
        <f t="shared" si="114"/>
        <v>0</v>
      </c>
      <c r="DK126" s="20">
        <f t="shared" si="114"/>
        <v>0</v>
      </c>
      <c r="DL126" s="20">
        <f t="shared" si="114"/>
        <v>0</v>
      </c>
      <c r="DM126" s="20">
        <f t="shared" si="114"/>
        <v>0</v>
      </c>
      <c r="DN126" s="20">
        <f t="shared" si="114"/>
        <v>0</v>
      </c>
      <c r="DO126" s="20">
        <f t="shared" si="115"/>
        <v>0</v>
      </c>
      <c r="DP126" s="20">
        <f t="shared" si="115"/>
        <v>0</v>
      </c>
    </row>
    <row r="127" spans="1:120" ht="38.25" customHeight="1" x14ac:dyDescent="0.3">
      <c r="A127" s="197" t="s">
        <v>330</v>
      </c>
      <c r="B127" s="204" t="s">
        <v>358</v>
      </c>
      <c r="C127" s="43" t="s">
        <v>359</v>
      </c>
      <c r="D127" s="17" t="s">
        <v>360</v>
      </c>
      <c r="E127" s="82">
        <v>510</v>
      </c>
      <c r="F127" s="19" t="s">
        <v>361</v>
      </c>
      <c r="G127" s="20">
        <f t="shared" si="59"/>
        <v>120000000</v>
      </c>
      <c r="H127" s="20"/>
      <c r="I127" s="20">
        <v>120000000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1">
        <f t="shared" si="100"/>
        <v>1</v>
      </c>
      <c r="AD127" s="20">
        <f t="shared" si="107"/>
        <v>120000000</v>
      </c>
      <c r="AE127" s="20"/>
      <c r="AF127" s="20">
        <f>+'[1]ENERO 2019'!$K$1023</f>
        <v>120000000</v>
      </c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1">
        <f t="shared" si="83"/>
        <v>0</v>
      </c>
      <c r="BA127" s="20">
        <f t="shared" si="108"/>
        <v>0</v>
      </c>
      <c r="BB127" s="20">
        <f t="shared" si="109"/>
        <v>0</v>
      </c>
      <c r="BC127" s="20">
        <f t="shared" si="109"/>
        <v>0</v>
      </c>
      <c r="BD127" s="20">
        <f t="shared" si="109"/>
        <v>0</v>
      </c>
      <c r="BE127" s="20">
        <f t="shared" si="110"/>
        <v>0</v>
      </c>
      <c r="BF127" s="20">
        <f t="shared" si="110"/>
        <v>0</v>
      </c>
      <c r="BG127" s="20">
        <f t="shared" si="110"/>
        <v>0</v>
      </c>
      <c r="BH127" s="20">
        <f t="shared" si="110"/>
        <v>0</v>
      </c>
      <c r="BI127" s="20">
        <f t="shared" si="110"/>
        <v>0</v>
      </c>
      <c r="BJ127" s="20">
        <f t="shared" si="110"/>
        <v>0</v>
      </c>
      <c r="BK127" s="20">
        <f t="shared" si="110"/>
        <v>0</v>
      </c>
      <c r="BL127" s="20">
        <f t="shared" si="110"/>
        <v>0</v>
      </c>
      <c r="BM127" s="20">
        <f t="shared" si="110"/>
        <v>0</v>
      </c>
      <c r="BN127" s="20">
        <f t="shared" si="110"/>
        <v>0</v>
      </c>
      <c r="BO127" s="20">
        <f t="shared" si="110"/>
        <v>0</v>
      </c>
      <c r="BP127" s="20">
        <f t="shared" si="110"/>
        <v>0</v>
      </c>
      <c r="BQ127" s="20">
        <f t="shared" si="110"/>
        <v>0</v>
      </c>
      <c r="BR127" s="20">
        <f t="shared" si="110"/>
        <v>0</v>
      </c>
      <c r="BS127" s="20">
        <f t="shared" si="110"/>
        <v>0</v>
      </c>
      <c r="BT127" s="20">
        <f t="shared" si="110"/>
        <v>0</v>
      </c>
      <c r="BU127" s="20">
        <f t="shared" si="111"/>
        <v>0</v>
      </c>
      <c r="BV127" s="20">
        <f t="shared" si="111"/>
        <v>0</v>
      </c>
      <c r="BW127" s="21">
        <f t="shared" si="97"/>
        <v>0.59797220833333331</v>
      </c>
      <c r="BX127" s="20">
        <f t="shared" si="112"/>
        <v>71756665</v>
      </c>
      <c r="BY127" s="20"/>
      <c r="BZ127" s="20">
        <f>+'[1]ENERO 2019'!$H$1024</f>
        <v>71756665</v>
      </c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1">
        <f t="shared" si="71"/>
        <v>0.40202779166666669</v>
      </c>
      <c r="CU127" s="20">
        <f t="shared" si="101"/>
        <v>48243335</v>
      </c>
      <c r="CV127" s="20">
        <f t="shared" si="113"/>
        <v>0</v>
      </c>
      <c r="CW127" s="20">
        <f t="shared" si="113"/>
        <v>48243335</v>
      </c>
      <c r="CX127" s="20">
        <f t="shared" si="113"/>
        <v>0</v>
      </c>
      <c r="CY127" s="20">
        <f t="shared" si="114"/>
        <v>0</v>
      </c>
      <c r="CZ127" s="20">
        <f t="shared" si="114"/>
        <v>0</v>
      </c>
      <c r="DA127" s="20">
        <f t="shared" si="114"/>
        <v>0</v>
      </c>
      <c r="DB127" s="20">
        <f t="shared" si="114"/>
        <v>0</v>
      </c>
      <c r="DC127" s="20">
        <f t="shared" si="114"/>
        <v>0</v>
      </c>
      <c r="DD127" s="20">
        <f t="shared" si="114"/>
        <v>0</v>
      </c>
      <c r="DE127" s="20">
        <f t="shared" si="114"/>
        <v>0</v>
      </c>
      <c r="DF127" s="20">
        <f t="shared" si="114"/>
        <v>0</v>
      </c>
      <c r="DG127" s="20">
        <f t="shared" si="114"/>
        <v>0</v>
      </c>
      <c r="DH127" s="20">
        <f t="shared" si="114"/>
        <v>0</v>
      </c>
      <c r="DI127" s="20">
        <f t="shared" si="114"/>
        <v>0</v>
      </c>
      <c r="DJ127" s="20">
        <f t="shared" si="114"/>
        <v>0</v>
      </c>
      <c r="DK127" s="20">
        <f t="shared" si="114"/>
        <v>0</v>
      </c>
      <c r="DL127" s="20">
        <f t="shared" si="114"/>
        <v>0</v>
      </c>
      <c r="DM127" s="20">
        <f t="shared" si="114"/>
        <v>0</v>
      </c>
      <c r="DN127" s="20">
        <f t="shared" si="114"/>
        <v>0</v>
      </c>
      <c r="DO127" s="20">
        <f t="shared" si="115"/>
        <v>0</v>
      </c>
      <c r="DP127" s="20">
        <f t="shared" si="115"/>
        <v>0</v>
      </c>
    </row>
    <row r="128" spans="1:120" ht="36" customHeight="1" x14ac:dyDescent="0.3">
      <c r="A128" s="197"/>
      <c r="B128" s="205"/>
      <c r="C128" s="43" t="s">
        <v>362</v>
      </c>
      <c r="D128" s="17" t="s">
        <v>363</v>
      </c>
      <c r="E128" s="82">
        <v>510</v>
      </c>
      <c r="F128" s="19" t="s">
        <v>361</v>
      </c>
      <c r="G128" s="20">
        <f t="shared" si="59"/>
        <v>118270473</v>
      </c>
      <c r="H128" s="20"/>
      <c r="I128" s="20">
        <v>118270473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1">
        <f t="shared" si="100"/>
        <v>1</v>
      </c>
      <c r="AD128" s="20">
        <f t="shared" si="107"/>
        <v>118270473</v>
      </c>
      <c r="AE128" s="20"/>
      <c r="AF128" s="20">
        <f>+'[1]ENERO 2019'!$K$1036</f>
        <v>118270473</v>
      </c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1">
        <f t="shared" si="83"/>
        <v>0</v>
      </c>
      <c r="BA128" s="20">
        <f t="shared" si="108"/>
        <v>0</v>
      </c>
      <c r="BB128" s="20">
        <f t="shared" si="109"/>
        <v>0</v>
      </c>
      <c r="BC128" s="20">
        <f t="shared" si="109"/>
        <v>0</v>
      </c>
      <c r="BD128" s="20">
        <f t="shared" si="109"/>
        <v>0</v>
      </c>
      <c r="BE128" s="20">
        <f t="shared" si="110"/>
        <v>0</v>
      </c>
      <c r="BF128" s="20">
        <f t="shared" si="110"/>
        <v>0</v>
      </c>
      <c r="BG128" s="20">
        <f t="shared" si="110"/>
        <v>0</v>
      </c>
      <c r="BH128" s="20">
        <f t="shared" si="110"/>
        <v>0</v>
      </c>
      <c r="BI128" s="20">
        <f t="shared" si="110"/>
        <v>0</v>
      </c>
      <c r="BJ128" s="20">
        <f t="shared" si="110"/>
        <v>0</v>
      </c>
      <c r="BK128" s="20">
        <f t="shared" si="110"/>
        <v>0</v>
      </c>
      <c r="BL128" s="20">
        <f t="shared" si="110"/>
        <v>0</v>
      </c>
      <c r="BM128" s="20">
        <f t="shared" si="110"/>
        <v>0</v>
      </c>
      <c r="BN128" s="20">
        <f t="shared" si="110"/>
        <v>0</v>
      </c>
      <c r="BO128" s="20">
        <f t="shared" si="110"/>
        <v>0</v>
      </c>
      <c r="BP128" s="20">
        <f t="shared" si="110"/>
        <v>0</v>
      </c>
      <c r="BQ128" s="20">
        <f t="shared" si="110"/>
        <v>0</v>
      </c>
      <c r="BR128" s="20">
        <f t="shared" si="110"/>
        <v>0</v>
      </c>
      <c r="BS128" s="20">
        <f t="shared" si="110"/>
        <v>0</v>
      </c>
      <c r="BT128" s="20">
        <f t="shared" si="110"/>
        <v>0</v>
      </c>
      <c r="BU128" s="20">
        <f t="shared" si="111"/>
        <v>0</v>
      </c>
      <c r="BV128" s="20">
        <f t="shared" si="111"/>
        <v>0</v>
      </c>
      <c r="BW128" s="21">
        <f t="shared" si="97"/>
        <v>0.50378875207508467</v>
      </c>
      <c r="BX128" s="20">
        <f t="shared" si="112"/>
        <v>59583334</v>
      </c>
      <c r="BY128" s="20"/>
      <c r="BZ128" s="20">
        <f>+'[1]ENERO 2019'!$H$1037</f>
        <v>59583334</v>
      </c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1">
        <f t="shared" si="71"/>
        <v>0.49621124792491533</v>
      </c>
      <c r="CU128" s="20">
        <f t="shared" si="101"/>
        <v>58687139</v>
      </c>
      <c r="CV128" s="20">
        <f t="shared" si="113"/>
        <v>0</v>
      </c>
      <c r="CW128" s="20">
        <f t="shared" si="113"/>
        <v>58687139</v>
      </c>
      <c r="CX128" s="20">
        <f t="shared" si="113"/>
        <v>0</v>
      </c>
      <c r="CY128" s="20">
        <f t="shared" si="114"/>
        <v>0</v>
      </c>
      <c r="CZ128" s="20">
        <f t="shared" si="114"/>
        <v>0</v>
      </c>
      <c r="DA128" s="20">
        <f t="shared" si="114"/>
        <v>0</v>
      </c>
      <c r="DB128" s="20">
        <f t="shared" si="114"/>
        <v>0</v>
      </c>
      <c r="DC128" s="20">
        <f t="shared" si="114"/>
        <v>0</v>
      </c>
      <c r="DD128" s="20">
        <f t="shared" si="114"/>
        <v>0</v>
      </c>
      <c r="DE128" s="20">
        <f t="shared" si="114"/>
        <v>0</v>
      </c>
      <c r="DF128" s="20">
        <f t="shared" si="114"/>
        <v>0</v>
      </c>
      <c r="DG128" s="20">
        <f t="shared" si="114"/>
        <v>0</v>
      </c>
      <c r="DH128" s="20">
        <f t="shared" si="114"/>
        <v>0</v>
      </c>
      <c r="DI128" s="20">
        <f t="shared" si="114"/>
        <v>0</v>
      </c>
      <c r="DJ128" s="20">
        <f t="shared" si="114"/>
        <v>0</v>
      </c>
      <c r="DK128" s="20">
        <f t="shared" si="114"/>
        <v>0</v>
      </c>
      <c r="DL128" s="20">
        <f t="shared" si="114"/>
        <v>0</v>
      </c>
      <c r="DM128" s="20">
        <f t="shared" si="114"/>
        <v>0</v>
      </c>
      <c r="DN128" s="20">
        <f t="shared" si="114"/>
        <v>0</v>
      </c>
      <c r="DO128" s="20">
        <f t="shared" si="115"/>
        <v>0</v>
      </c>
      <c r="DP128" s="20">
        <f t="shared" si="115"/>
        <v>0</v>
      </c>
    </row>
    <row r="129" spans="1:120" ht="32.25" customHeight="1" x14ac:dyDescent="0.3">
      <c r="A129" s="197"/>
      <c r="B129" s="205"/>
      <c r="C129" s="43" t="s">
        <v>364</v>
      </c>
      <c r="D129" s="17" t="s">
        <v>365</v>
      </c>
      <c r="E129" s="82">
        <v>510</v>
      </c>
      <c r="F129" s="19" t="s">
        <v>361</v>
      </c>
      <c r="G129" s="20">
        <f t="shared" si="59"/>
        <v>150000000</v>
      </c>
      <c r="H129" s="20"/>
      <c r="I129" s="20">
        <v>150000000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1">
        <f t="shared" si="100"/>
        <v>1</v>
      </c>
      <c r="AD129" s="20">
        <f t="shared" si="107"/>
        <v>150000000</v>
      </c>
      <c r="AE129" s="20"/>
      <c r="AF129" s="20">
        <f>+'[1]ENERO 2019'!$K$1048</f>
        <v>150000000</v>
      </c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1">
        <f t="shared" si="83"/>
        <v>0</v>
      </c>
      <c r="BA129" s="20">
        <f t="shared" si="108"/>
        <v>0</v>
      </c>
      <c r="BB129" s="20">
        <f t="shared" si="109"/>
        <v>0</v>
      </c>
      <c r="BC129" s="20">
        <f t="shared" si="109"/>
        <v>0</v>
      </c>
      <c r="BD129" s="20">
        <f t="shared" si="109"/>
        <v>0</v>
      </c>
      <c r="BE129" s="20">
        <f t="shared" si="110"/>
        <v>0</v>
      </c>
      <c r="BF129" s="20">
        <f t="shared" si="110"/>
        <v>0</v>
      </c>
      <c r="BG129" s="20">
        <f t="shared" si="110"/>
        <v>0</v>
      </c>
      <c r="BH129" s="20">
        <f t="shared" si="110"/>
        <v>0</v>
      </c>
      <c r="BI129" s="20">
        <f t="shared" si="110"/>
        <v>0</v>
      </c>
      <c r="BJ129" s="20">
        <f t="shared" si="110"/>
        <v>0</v>
      </c>
      <c r="BK129" s="20">
        <f t="shared" si="110"/>
        <v>0</v>
      </c>
      <c r="BL129" s="20">
        <f t="shared" si="110"/>
        <v>0</v>
      </c>
      <c r="BM129" s="20">
        <f t="shared" si="110"/>
        <v>0</v>
      </c>
      <c r="BN129" s="20">
        <f t="shared" si="110"/>
        <v>0</v>
      </c>
      <c r="BO129" s="20">
        <f t="shared" si="110"/>
        <v>0</v>
      </c>
      <c r="BP129" s="20">
        <f t="shared" si="110"/>
        <v>0</v>
      </c>
      <c r="BQ129" s="20">
        <f t="shared" si="110"/>
        <v>0</v>
      </c>
      <c r="BR129" s="20">
        <f t="shared" si="110"/>
        <v>0</v>
      </c>
      <c r="BS129" s="20">
        <f t="shared" si="110"/>
        <v>0</v>
      </c>
      <c r="BT129" s="20">
        <f t="shared" si="110"/>
        <v>0</v>
      </c>
      <c r="BU129" s="20">
        <f t="shared" si="111"/>
        <v>0</v>
      </c>
      <c r="BV129" s="20">
        <f t="shared" si="111"/>
        <v>0</v>
      </c>
      <c r="BW129" s="21">
        <f t="shared" si="97"/>
        <v>0.26998888666666665</v>
      </c>
      <c r="BX129" s="20">
        <f t="shared" si="112"/>
        <v>40498333</v>
      </c>
      <c r="BY129" s="20"/>
      <c r="BZ129" s="20">
        <f>+'[1]ENERO 2019'!$H$1049</f>
        <v>40498333</v>
      </c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1">
        <f t="shared" si="71"/>
        <v>0.73001111333333335</v>
      </c>
      <c r="CU129" s="20">
        <f t="shared" si="101"/>
        <v>109501667</v>
      </c>
      <c r="CV129" s="20">
        <f t="shared" si="113"/>
        <v>0</v>
      </c>
      <c r="CW129" s="20">
        <f t="shared" si="113"/>
        <v>109501667</v>
      </c>
      <c r="CX129" s="20">
        <f t="shared" si="113"/>
        <v>0</v>
      </c>
      <c r="CY129" s="20">
        <f t="shared" si="114"/>
        <v>0</v>
      </c>
      <c r="CZ129" s="20">
        <f t="shared" si="114"/>
        <v>0</v>
      </c>
      <c r="DA129" s="20">
        <f t="shared" si="114"/>
        <v>0</v>
      </c>
      <c r="DB129" s="20">
        <f t="shared" si="114"/>
        <v>0</v>
      </c>
      <c r="DC129" s="20">
        <f t="shared" si="114"/>
        <v>0</v>
      </c>
      <c r="DD129" s="20">
        <f t="shared" si="114"/>
        <v>0</v>
      </c>
      <c r="DE129" s="20">
        <f t="shared" si="114"/>
        <v>0</v>
      </c>
      <c r="DF129" s="20">
        <f t="shared" si="114"/>
        <v>0</v>
      </c>
      <c r="DG129" s="20">
        <f t="shared" si="114"/>
        <v>0</v>
      </c>
      <c r="DH129" s="20">
        <f t="shared" si="114"/>
        <v>0</v>
      </c>
      <c r="DI129" s="20">
        <f t="shared" si="114"/>
        <v>0</v>
      </c>
      <c r="DJ129" s="20">
        <f t="shared" si="114"/>
        <v>0</v>
      </c>
      <c r="DK129" s="20">
        <f t="shared" si="114"/>
        <v>0</v>
      </c>
      <c r="DL129" s="20">
        <f t="shared" si="114"/>
        <v>0</v>
      </c>
      <c r="DM129" s="20">
        <f t="shared" si="114"/>
        <v>0</v>
      </c>
      <c r="DN129" s="20">
        <f t="shared" si="114"/>
        <v>0</v>
      </c>
      <c r="DO129" s="20">
        <f t="shared" si="115"/>
        <v>0</v>
      </c>
      <c r="DP129" s="20">
        <f t="shared" si="115"/>
        <v>0</v>
      </c>
    </row>
    <row r="130" spans="1:120" ht="25.5" customHeight="1" x14ac:dyDescent="0.3">
      <c r="A130" s="197"/>
      <c r="B130" s="199"/>
      <c r="C130" s="43" t="s">
        <v>366</v>
      </c>
      <c r="D130" s="17" t="s">
        <v>367</v>
      </c>
      <c r="E130" s="82">
        <v>510</v>
      </c>
      <c r="F130" s="19" t="s">
        <v>361</v>
      </c>
      <c r="G130" s="20">
        <f t="shared" si="59"/>
        <v>7000000</v>
      </c>
      <c r="H130" s="20"/>
      <c r="I130" s="20">
        <v>7000000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1">
        <f t="shared" si="100"/>
        <v>0</v>
      </c>
      <c r="AD130" s="20">
        <f t="shared" si="107"/>
        <v>0</v>
      </c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1">
        <f t="shared" si="83"/>
        <v>1</v>
      </c>
      <c r="BA130" s="20">
        <f t="shared" si="108"/>
        <v>7000000</v>
      </c>
      <c r="BB130" s="20">
        <f t="shared" si="109"/>
        <v>0</v>
      </c>
      <c r="BC130" s="20">
        <f t="shared" si="109"/>
        <v>7000000</v>
      </c>
      <c r="BD130" s="20">
        <f t="shared" si="109"/>
        <v>0</v>
      </c>
      <c r="BE130" s="20">
        <f t="shared" si="110"/>
        <v>0</v>
      </c>
      <c r="BF130" s="20">
        <f t="shared" si="110"/>
        <v>0</v>
      </c>
      <c r="BG130" s="20">
        <f t="shared" si="110"/>
        <v>0</v>
      </c>
      <c r="BH130" s="20">
        <f t="shared" si="110"/>
        <v>0</v>
      </c>
      <c r="BI130" s="20">
        <f t="shared" si="110"/>
        <v>0</v>
      </c>
      <c r="BJ130" s="20">
        <f t="shared" si="110"/>
        <v>0</v>
      </c>
      <c r="BK130" s="20">
        <f t="shared" si="110"/>
        <v>0</v>
      </c>
      <c r="BL130" s="20">
        <f t="shared" si="110"/>
        <v>0</v>
      </c>
      <c r="BM130" s="20">
        <f t="shared" si="110"/>
        <v>0</v>
      </c>
      <c r="BN130" s="20">
        <f t="shared" si="110"/>
        <v>0</v>
      </c>
      <c r="BO130" s="20">
        <f t="shared" si="110"/>
        <v>0</v>
      </c>
      <c r="BP130" s="20">
        <f t="shared" si="110"/>
        <v>0</v>
      </c>
      <c r="BQ130" s="20">
        <f t="shared" si="110"/>
        <v>0</v>
      </c>
      <c r="BR130" s="20">
        <f t="shared" si="110"/>
        <v>0</v>
      </c>
      <c r="BS130" s="20">
        <f t="shared" si="110"/>
        <v>0</v>
      </c>
      <c r="BT130" s="20">
        <f t="shared" si="110"/>
        <v>0</v>
      </c>
      <c r="BU130" s="20">
        <f t="shared" si="111"/>
        <v>0</v>
      </c>
      <c r="BV130" s="20">
        <f t="shared" si="111"/>
        <v>0</v>
      </c>
      <c r="BW130" s="21">
        <f t="shared" si="97"/>
        <v>0</v>
      </c>
      <c r="BX130" s="20">
        <f t="shared" si="112"/>
        <v>0</v>
      </c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1">
        <f t="shared" si="71"/>
        <v>1</v>
      </c>
      <c r="CU130" s="20">
        <f t="shared" si="101"/>
        <v>7000000</v>
      </c>
      <c r="CV130" s="20">
        <f t="shared" si="113"/>
        <v>0</v>
      </c>
      <c r="CW130" s="20">
        <f t="shared" si="113"/>
        <v>7000000</v>
      </c>
      <c r="CX130" s="20">
        <f t="shared" si="113"/>
        <v>0</v>
      </c>
      <c r="CY130" s="20">
        <f t="shared" si="114"/>
        <v>0</v>
      </c>
      <c r="CZ130" s="20">
        <f t="shared" si="114"/>
        <v>0</v>
      </c>
      <c r="DA130" s="20">
        <f t="shared" si="114"/>
        <v>0</v>
      </c>
      <c r="DB130" s="20">
        <f t="shared" si="114"/>
        <v>0</v>
      </c>
      <c r="DC130" s="20">
        <f t="shared" si="114"/>
        <v>0</v>
      </c>
      <c r="DD130" s="20">
        <f t="shared" si="114"/>
        <v>0</v>
      </c>
      <c r="DE130" s="20">
        <f t="shared" si="114"/>
        <v>0</v>
      </c>
      <c r="DF130" s="20">
        <f t="shared" si="114"/>
        <v>0</v>
      </c>
      <c r="DG130" s="20">
        <f t="shared" si="114"/>
        <v>0</v>
      </c>
      <c r="DH130" s="20">
        <f t="shared" si="114"/>
        <v>0</v>
      </c>
      <c r="DI130" s="20">
        <f t="shared" si="114"/>
        <v>0</v>
      </c>
      <c r="DJ130" s="20">
        <f t="shared" si="114"/>
        <v>0</v>
      </c>
      <c r="DK130" s="20">
        <f t="shared" si="114"/>
        <v>0</v>
      </c>
      <c r="DL130" s="20">
        <f t="shared" si="114"/>
        <v>0</v>
      </c>
      <c r="DM130" s="20">
        <f t="shared" si="114"/>
        <v>0</v>
      </c>
      <c r="DN130" s="20">
        <f t="shared" si="114"/>
        <v>0</v>
      </c>
      <c r="DO130" s="20">
        <f t="shared" si="115"/>
        <v>0</v>
      </c>
      <c r="DP130" s="20">
        <f t="shared" si="115"/>
        <v>0</v>
      </c>
    </row>
    <row r="131" spans="1:120" ht="75.75" customHeight="1" x14ac:dyDescent="0.3">
      <c r="A131" s="197"/>
      <c r="B131" s="86"/>
      <c r="C131" s="43" t="s">
        <v>368</v>
      </c>
      <c r="D131" s="27" t="s">
        <v>369</v>
      </c>
      <c r="E131" s="82">
        <v>510</v>
      </c>
      <c r="F131" s="19" t="s">
        <v>370</v>
      </c>
      <c r="G131" s="20">
        <f t="shared" si="59"/>
        <v>0</v>
      </c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1" t="e">
        <f t="shared" si="100"/>
        <v>#DIV/0!</v>
      </c>
      <c r="AD131" s="20">
        <f t="shared" si="107"/>
        <v>0</v>
      </c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1" t="e">
        <f t="shared" si="83"/>
        <v>#DIV/0!</v>
      </c>
      <c r="BA131" s="20">
        <f t="shared" si="108"/>
        <v>0</v>
      </c>
      <c r="BB131" s="20">
        <f t="shared" si="109"/>
        <v>0</v>
      </c>
      <c r="BC131" s="20">
        <f t="shared" si="109"/>
        <v>0</v>
      </c>
      <c r="BD131" s="20">
        <f t="shared" si="109"/>
        <v>0</v>
      </c>
      <c r="BE131" s="20">
        <f t="shared" si="110"/>
        <v>0</v>
      </c>
      <c r="BF131" s="20">
        <f t="shared" si="110"/>
        <v>0</v>
      </c>
      <c r="BG131" s="20">
        <f t="shared" si="110"/>
        <v>0</v>
      </c>
      <c r="BH131" s="20">
        <f t="shared" si="110"/>
        <v>0</v>
      </c>
      <c r="BI131" s="20">
        <f t="shared" si="110"/>
        <v>0</v>
      </c>
      <c r="BJ131" s="20">
        <f t="shared" si="110"/>
        <v>0</v>
      </c>
      <c r="BK131" s="20">
        <f t="shared" si="110"/>
        <v>0</v>
      </c>
      <c r="BL131" s="20">
        <f t="shared" si="110"/>
        <v>0</v>
      </c>
      <c r="BM131" s="20">
        <f t="shared" si="110"/>
        <v>0</v>
      </c>
      <c r="BN131" s="20">
        <f t="shared" si="110"/>
        <v>0</v>
      </c>
      <c r="BO131" s="20">
        <f t="shared" si="110"/>
        <v>0</v>
      </c>
      <c r="BP131" s="20">
        <f t="shared" si="110"/>
        <v>0</v>
      </c>
      <c r="BQ131" s="20">
        <f t="shared" si="110"/>
        <v>0</v>
      </c>
      <c r="BR131" s="20">
        <f t="shared" si="110"/>
        <v>0</v>
      </c>
      <c r="BS131" s="20">
        <f t="shared" si="110"/>
        <v>0</v>
      </c>
      <c r="BT131" s="20">
        <f t="shared" si="110"/>
        <v>0</v>
      </c>
      <c r="BU131" s="20">
        <f t="shared" si="111"/>
        <v>0</v>
      </c>
      <c r="BV131" s="20">
        <f t="shared" si="111"/>
        <v>0</v>
      </c>
      <c r="BW131" s="21" t="e">
        <f t="shared" si="97"/>
        <v>#DIV/0!</v>
      </c>
      <c r="BX131" s="20">
        <f t="shared" si="112"/>
        <v>0</v>
      </c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1" t="e">
        <f t="shared" si="71"/>
        <v>#DIV/0!</v>
      </c>
      <c r="CU131" s="20">
        <f t="shared" si="101"/>
        <v>0</v>
      </c>
      <c r="CV131" s="20">
        <f t="shared" si="113"/>
        <v>0</v>
      </c>
      <c r="CW131" s="20">
        <f t="shared" si="113"/>
        <v>0</v>
      </c>
      <c r="CX131" s="20">
        <f t="shared" si="113"/>
        <v>0</v>
      </c>
      <c r="CY131" s="20">
        <f t="shared" si="114"/>
        <v>0</v>
      </c>
      <c r="CZ131" s="20">
        <f t="shared" si="114"/>
        <v>0</v>
      </c>
      <c r="DA131" s="20">
        <f t="shared" si="114"/>
        <v>0</v>
      </c>
      <c r="DB131" s="20">
        <f t="shared" si="114"/>
        <v>0</v>
      </c>
      <c r="DC131" s="20">
        <f t="shared" si="114"/>
        <v>0</v>
      </c>
      <c r="DD131" s="20">
        <f t="shared" si="114"/>
        <v>0</v>
      </c>
      <c r="DE131" s="20">
        <f t="shared" si="114"/>
        <v>0</v>
      </c>
      <c r="DF131" s="20">
        <f t="shared" si="114"/>
        <v>0</v>
      </c>
      <c r="DG131" s="20">
        <f t="shared" si="114"/>
        <v>0</v>
      </c>
      <c r="DH131" s="20">
        <f t="shared" si="114"/>
        <v>0</v>
      </c>
      <c r="DI131" s="20">
        <f t="shared" si="114"/>
        <v>0</v>
      </c>
      <c r="DJ131" s="20">
        <f t="shared" si="114"/>
        <v>0</v>
      </c>
      <c r="DK131" s="20">
        <f t="shared" si="114"/>
        <v>0</v>
      </c>
      <c r="DL131" s="20">
        <f t="shared" si="114"/>
        <v>0</v>
      </c>
      <c r="DM131" s="20">
        <f t="shared" si="114"/>
        <v>0</v>
      </c>
      <c r="DN131" s="20">
        <f t="shared" si="114"/>
        <v>0</v>
      </c>
      <c r="DO131" s="20">
        <f t="shared" si="115"/>
        <v>0</v>
      </c>
      <c r="DP131" s="20">
        <f t="shared" si="115"/>
        <v>0</v>
      </c>
    </row>
    <row r="132" spans="1:120" ht="82.5" customHeight="1" x14ac:dyDescent="0.3">
      <c r="A132" s="197"/>
      <c r="B132" s="86"/>
      <c r="C132" s="43" t="s">
        <v>371</v>
      </c>
      <c r="D132" s="27" t="s">
        <v>372</v>
      </c>
      <c r="E132" s="82">
        <v>510</v>
      </c>
      <c r="F132" s="19" t="s">
        <v>370</v>
      </c>
      <c r="G132" s="20">
        <f t="shared" si="59"/>
        <v>4000000</v>
      </c>
      <c r="H132" s="20"/>
      <c r="I132" s="20">
        <v>4000000</v>
      </c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1">
        <f t="shared" si="100"/>
        <v>0</v>
      </c>
      <c r="AD132" s="20">
        <f t="shared" si="107"/>
        <v>0</v>
      </c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1">
        <f t="shared" si="83"/>
        <v>1</v>
      </c>
      <c r="BA132" s="20">
        <f t="shared" si="108"/>
        <v>4000000</v>
      </c>
      <c r="BB132" s="20">
        <f t="shared" si="109"/>
        <v>0</v>
      </c>
      <c r="BC132" s="20">
        <f t="shared" si="109"/>
        <v>4000000</v>
      </c>
      <c r="BD132" s="20">
        <f t="shared" si="109"/>
        <v>0</v>
      </c>
      <c r="BE132" s="20">
        <f t="shared" si="110"/>
        <v>0</v>
      </c>
      <c r="BF132" s="20">
        <f t="shared" si="110"/>
        <v>0</v>
      </c>
      <c r="BG132" s="20">
        <f t="shared" si="110"/>
        <v>0</v>
      </c>
      <c r="BH132" s="20">
        <f t="shared" si="110"/>
        <v>0</v>
      </c>
      <c r="BI132" s="20">
        <f t="shared" si="110"/>
        <v>0</v>
      </c>
      <c r="BJ132" s="20">
        <f t="shared" si="110"/>
        <v>0</v>
      </c>
      <c r="BK132" s="20">
        <f t="shared" si="110"/>
        <v>0</v>
      </c>
      <c r="BL132" s="20">
        <f t="shared" si="110"/>
        <v>0</v>
      </c>
      <c r="BM132" s="20">
        <f t="shared" si="110"/>
        <v>0</v>
      </c>
      <c r="BN132" s="20">
        <f t="shared" si="110"/>
        <v>0</v>
      </c>
      <c r="BO132" s="20">
        <f t="shared" si="110"/>
        <v>0</v>
      </c>
      <c r="BP132" s="20">
        <f t="shared" si="110"/>
        <v>0</v>
      </c>
      <c r="BQ132" s="20">
        <f t="shared" si="110"/>
        <v>0</v>
      </c>
      <c r="BR132" s="20">
        <f t="shared" si="110"/>
        <v>0</v>
      </c>
      <c r="BS132" s="20">
        <f t="shared" si="110"/>
        <v>0</v>
      </c>
      <c r="BT132" s="20">
        <f t="shared" si="110"/>
        <v>0</v>
      </c>
      <c r="BU132" s="20">
        <f t="shared" si="111"/>
        <v>0</v>
      </c>
      <c r="BV132" s="20">
        <f t="shared" si="111"/>
        <v>0</v>
      </c>
      <c r="BW132" s="21">
        <f t="shared" si="97"/>
        <v>0</v>
      </c>
      <c r="BX132" s="20">
        <f t="shared" si="112"/>
        <v>0</v>
      </c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1">
        <f t="shared" si="71"/>
        <v>1</v>
      </c>
      <c r="CU132" s="20">
        <f t="shared" si="101"/>
        <v>4000000</v>
      </c>
      <c r="CV132" s="20"/>
      <c r="CW132" s="20">
        <f>I132-BZ132</f>
        <v>4000000</v>
      </c>
      <c r="CX132" s="20">
        <f t="shared" si="113"/>
        <v>0</v>
      </c>
      <c r="CY132" s="20">
        <f t="shared" si="114"/>
        <v>0</v>
      </c>
      <c r="CZ132" s="20">
        <f t="shared" si="114"/>
        <v>0</v>
      </c>
      <c r="DA132" s="20">
        <f t="shared" si="114"/>
        <v>0</v>
      </c>
      <c r="DB132" s="20">
        <f t="shared" si="114"/>
        <v>0</v>
      </c>
      <c r="DC132" s="20">
        <f t="shared" si="114"/>
        <v>0</v>
      </c>
      <c r="DD132" s="20">
        <f t="shared" si="114"/>
        <v>0</v>
      </c>
      <c r="DE132" s="20">
        <f t="shared" si="114"/>
        <v>0</v>
      </c>
      <c r="DF132" s="20">
        <f t="shared" si="114"/>
        <v>0</v>
      </c>
      <c r="DG132" s="20">
        <f t="shared" si="114"/>
        <v>0</v>
      </c>
      <c r="DH132" s="20">
        <f t="shared" si="114"/>
        <v>0</v>
      </c>
      <c r="DI132" s="20">
        <f t="shared" si="114"/>
        <v>0</v>
      </c>
      <c r="DJ132" s="20">
        <f t="shared" si="114"/>
        <v>0</v>
      </c>
      <c r="DK132" s="20">
        <f t="shared" si="114"/>
        <v>0</v>
      </c>
      <c r="DL132" s="20">
        <f t="shared" si="114"/>
        <v>0</v>
      </c>
      <c r="DM132" s="20">
        <f t="shared" si="114"/>
        <v>0</v>
      </c>
      <c r="DN132" s="20">
        <f t="shared" si="114"/>
        <v>0</v>
      </c>
      <c r="DO132" s="20">
        <f t="shared" si="115"/>
        <v>0</v>
      </c>
      <c r="DP132" s="20">
        <f t="shared" si="115"/>
        <v>0</v>
      </c>
    </row>
    <row r="133" spans="1:120" ht="49.5" customHeight="1" x14ac:dyDescent="0.3">
      <c r="A133" s="197"/>
      <c r="B133" s="206" t="s">
        <v>373</v>
      </c>
      <c r="C133" s="43" t="s">
        <v>374</v>
      </c>
      <c r="D133" s="27" t="s">
        <v>375</v>
      </c>
      <c r="E133" s="82">
        <v>310</v>
      </c>
      <c r="F133" s="19" t="s">
        <v>376</v>
      </c>
      <c r="G133" s="20">
        <f t="shared" ref="G133:G134" si="116">SUM(H133:AB133)</f>
        <v>128000000</v>
      </c>
      <c r="H133" s="20"/>
      <c r="I133" s="20">
        <f>150000000-35000000</f>
        <v>115000000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>
        <f>13000000</f>
        <v>13000000</v>
      </c>
      <c r="AC133" s="21">
        <f>+AD133/G133</f>
        <v>0.8984375</v>
      </c>
      <c r="AD133" s="20">
        <f t="shared" ref="AD133" si="117">SUM(AE133:AY133)</f>
        <v>115000000</v>
      </c>
      <c r="AE133" s="20"/>
      <c r="AF133" s="20">
        <f>+'[1]ENERO 2019'!$K$163</f>
        <v>115000000</v>
      </c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1">
        <f t="shared" si="83"/>
        <v>0.1015625</v>
      </c>
      <c r="BA133" s="20">
        <f t="shared" si="108"/>
        <v>13000000</v>
      </c>
      <c r="BB133" s="20">
        <f t="shared" si="109"/>
        <v>0</v>
      </c>
      <c r="BC133" s="20">
        <f t="shared" si="109"/>
        <v>0</v>
      </c>
      <c r="BD133" s="20">
        <f t="shared" si="109"/>
        <v>0</v>
      </c>
      <c r="BE133" s="20">
        <f t="shared" si="110"/>
        <v>0</v>
      </c>
      <c r="BF133" s="20">
        <f t="shared" si="110"/>
        <v>0</v>
      </c>
      <c r="BG133" s="20">
        <f t="shared" si="110"/>
        <v>0</v>
      </c>
      <c r="BH133" s="20">
        <f t="shared" si="110"/>
        <v>0</v>
      </c>
      <c r="BI133" s="20">
        <f t="shared" si="110"/>
        <v>0</v>
      </c>
      <c r="BJ133" s="20">
        <f t="shared" si="110"/>
        <v>0</v>
      </c>
      <c r="BK133" s="20">
        <f t="shared" si="110"/>
        <v>0</v>
      </c>
      <c r="BL133" s="20">
        <f t="shared" si="110"/>
        <v>0</v>
      </c>
      <c r="BM133" s="20">
        <f t="shared" si="110"/>
        <v>0</v>
      </c>
      <c r="BN133" s="20">
        <f t="shared" si="110"/>
        <v>0</v>
      </c>
      <c r="BO133" s="20">
        <f t="shared" si="110"/>
        <v>0</v>
      </c>
      <c r="BP133" s="20">
        <f t="shared" si="110"/>
        <v>0</v>
      </c>
      <c r="BQ133" s="20">
        <f t="shared" si="110"/>
        <v>0</v>
      </c>
      <c r="BR133" s="20">
        <f t="shared" si="110"/>
        <v>0</v>
      </c>
      <c r="BS133" s="20">
        <f t="shared" si="110"/>
        <v>0</v>
      </c>
      <c r="BT133" s="20">
        <f t="shared" si="110"/>
        <v>0</v>
      </c>
      <c r="BU133" s="20">
        <f t="shared" si="111"/>
        <v>0</v>
      </c>
      <c r="BV133" s="20">
        <f t="shared" si="111"/>
        <v>13000000</v>
      </c>
      <c r="BW133" s="21">
        <f>+BX133/G133</f>
        <v>0.13375408593749999</v>
      </c>
      <c r="BX133" s="20">
        <f t="shared" si="112"/>
        <v>17120523</v>
      </c>
      <c r="BY133" s="20"/>
      <c r="BZ133" s="20">
        <f>+'[1]ENERO 2019'!$H$161</f>
        <v>17120523</v>
      </c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1">
        <f t="shared" si="71"/>
        <v>0.86624591406250007</v>
      </c>
      <c r="CU133" s="20">
        <f t="shared" si="101"/>
        <v>110879477</v>
      </c>
      <c r="CV133" s="20">
        <f>H133-BY133</f>
        <v>0</v>
      </c>
      <c r="CW133" s="20">
        <f>I133-BZ133</f>
        <v>97879477</v>
      </c>
      <c r="CX133" s="20">
        <f t="shared" si="113"/>
        <v>0</v>
      </c>
      <c r="CY133" s="20">
        <f t="shared" si="113"/>
        <v>0</v>
      </c>
      <c r="CZ133" s="20">
        <f t="shared" si="113"/>
        <v>0</v>
      </c>
      <c r="DA133" s="20">
        <f t="shared" si="113"/>
        <v>0</v>
      </c>
      <c r="DB133" s="20">
        <f t="shared" si="113"/>
        <v>0</v>
      </c>
      <c r="DC133" s="20">
        <f t="shared" si="113"/>
        <v>0</v>
      </c>
      <c r="DD133" s="20">
        <f t="shared" si="113"/>
        <v>0</v>
      </c>
      <c r="DE133" s="20">
        <f t="shared" si="113"/>
        <v>0</v>
      </c>
      <c r="DF133" s="20">
        <f t="shared" si="113"/>
        <v>0</v>
      </c>
      <c r="DG133" s="20">
        <f t="shared" si="113"/>
        <v>0</v>
      </c>
      <c r="DH133" s="20">
        <f t="shared" si="113"/>
        <v>0</v>
      </c>
      <c r="DI133" s="20">
        <f t="shared" si="113"/>
        <v>0</v>
      </c>
      <c r="DJ133" s="20">
        <f t="shared" si="113"/>
        <v>0</v>
      </c>
      <c r="DK133" s="20">
        <f>W133-CN133</f>
        <v>0</v>
      </c>
      <c r="DL133" s="20">
        <f t="shared" si="114"/>
        <v>0</v>
      </c>
      <c r="DM133" s="20">
        <f t="shared" si="114"/>
        <v>0</v>
      </c>
      <c r="DN133" s="20">
        <f t="shared" si="114"/>
        <v>0</v>
      </c>
      <c r="DO133" s="20">
        <f t="shared" si="115"/>
        <v>0</v>
      </c>
      <c r="DP133" s="20">
        <f t="shared" si="115"/>
        <v>13000000</v>
      </c>
    </row>
    <row r="134" spans="1:120" ht="39.75" customHeight="1" x14ac:dyDescent="0.3">
      <c r="A134" s="203"/>
      <c r="B134" s="207"/>
      <c r="C134" s="43" t="s">
        <v>377</v>
      </c>
      <c r="D134" s="27" t="s">
        <v>378</v>
      </c>
      <c r="E134" s="82">
        <v>310</v>
      </c>
      <c r="F134" s="19" t="s">
        <v>293</v>
      </c>
      <c r="G134" s="20">
        <f t="shared" si="116"/>
        <v>35000000</v>
      </c>
      <c r="H134" s="20"/>
      <c r="I134" s="20">
        <f>35000000</f>
        <v>35000000</v>
      </c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1">
        <f>+AD134/G134</f>
        <v>0</v>
      </c>
      <c r="AD134" s="20">
        <f t="shared" si="107"/>
        <v>0</v>
      </c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1">
        <f t="shared" si="83"/>
        <v>1</v>
      </c>
      <c r="BA134" s="20">
        <f t="shared" si="108"/>
        <v>35000000</v>
      </c>
      <c r="BB134" s="20">
        <f t="shared" si="109"/>
        <v>0</v>
      </c>
      <c r="BC134" s="20">
        <f t="shared" si="109"/>
        <v>35000000</v>
      </c>
      <c r="BD134" s="20">
        <f t="shared" si="109"/>
        <v>0</v>
      </c>
      <c r="BE134" s="20">
        <f t="shared" si="109"/>
        <v>0</v>
      </c>
      <c r="BF134" s="20">
        <f t="shared" si="109"/>
        <v>0</v>
      </c>
      <c r="BG134" s="20">
        <f t="shared" si="109"/>
        <v>0</v>
      </c>
      <c r="BH134" s="20">
        <f t="shared" si="109"/>
        <v>0</v>
      </c>
      <c r="BI134" s="20">
        <f t="shared" si="109"/>
        <v>0</v>
      </c>
      <c r="BJ134" s="20">
        <f t="shared" si="109"/>
        <v>0</v>
      </c>
      <c r="BK134" s="20">
        <f t="shared" si="109"/>
        <v>0</v>
      </c>
      <c r="BL134" s="20">
        <f t="shared" si="109"/>
        <v>0</v>
      </c>
      <c r="BM134" s="20">
        <f t="shared" si="109"/>
        <v>0</v>
      </c>
      <c r="BN134" s="20">
        <f t="shared" si="109"/>
        <v>0</v>
      </c>
      <c r="BO134" s="20">
        <f t="shared" si="109"/>
        <v>0</v>
      </c>
      <c r="BP134" s="20">
        <f t="shared" si="109"/>
        <v>0</v>
      </c>
      <c r="BQ134" s="20">
        <f t="shared" si="109"/>
        <v>0</v>
      </c>
      <c r="BR134" s="20">
        <f t="shared" ref="BR134:BT134" si="118">X134-AU134</f>
        <v>0</v>
      </c>
      <c r="BS134" s="20">
        <f t="shared" si="118"/>
        <v>0</v>
      </c>
      <c r="BT134" s="20">
        <f t="shared" si="118"/>
        <v>0</v>
      </c>
      <c r="BU134" s="20">
        <f t="shared" si="111"/>
        <v>0</v>
      </c>
      <c r="BV134" s="20"/>
      <c r="BW134" s="21">
        <f>+BX134/G134</f>
        <v>0</v>
      </c>
      <c r="BX134" s="20">
        <f t="shared" si="112"/>
        <v>0</v>
      </c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1">
        <f t="shared" si="71"/>
        <v>1</v>
      </c>
      <c r="CU134" s="20">
        <f t="shared" si="101"/>
        <v>35000000</v>
      </c>
      <c r="CV134" s="20">
        <f>H134-BY134</f>
        <v>0</v>
      </c>
      <c r="CW134" s="20">
        <f>I134-BZ134</f>
        <v>35000000</v>
      </c>
      <c r="CX134" s="20">
        <f t="shared" si="113"/>
        <v>0</v>
      </c>
      <c r="CY134" s="20">
        <f t="shared" si="114"/>
        <v>0</v>
      </c>
      <c r="CZ134" s="20">
        <f t="shared" si="114"/>
        <v>0</v>
      </c>
      <c r="DA134" s="20">
        <f t="shared" si="114"/>
        <v>0</v>
      </c>
      <c r="DB134" s="20">
        <f t="shared" si="114"/>
        <v>0</v>
      </c>
      <c r="DC134" s="20">
        <f t="shared" si="114"/>
        <v>0</v>
      </c>
      <c r="DD134" s="20">
        <f t="shared" si="114"/>
        <v>0</v>
      </c>
      <c r="DE134" s="20">
        <f t="shared" si="114"/>
        <v>0</v>
      </c>
      <c r="DF134" s="20">
        <f t="shared" si="114"/>
        <v>0</v>
      </c>
      <c r="DG134" s="20">
        <f t="shared" si="114"/>
        <v>0</v>
      </c>
      <c r="DH134" s="20">
        <f t="shared" si="114"/>
        <v>0</v>
      </c>
      <c r="DI134" s="20">
        <f t="shared" si="114"/>
        <v>0</v>
      </c>
      <c r="DJ134" s="20">
        <f t="shared" si="114"/>
        <v>0</v>
      </c>
      <c r="DK134" s="20">
        <f>W134-CN134</f>
        <v>0</v>
      </c>
      <c r="DL134" s="20">
        <f t="shared" ref="DL134:DN134" si="119">X134-CO134</f>
        <v>0</v>
      </c>
      <c r="DM134" s="20">
        <f t="shared" si="119"/>
        <v>0</v>
      </c>
      <c r="DN134" s="20">
        <f t="shared" si="119"/>
        <v>0</v>
      </c>
      <c r="DO134" s="20">
        <f t="shared" si="115"/>
        <v>0</v>
      </c>
      <c r="DP134" s="20"/>
    </row>
    <row r="135" spans="1:120" s="39" customFormat="1" ht="20.25" customHeight="1" thickBot="1" x14ac:dyDescent="0.35">
      <c r="A135" s="87"/>
      <c r="B135" s="182" t="s">
        <v>379</v>
      </c>
      <c r="C135" s="183"/>
      <c r="D135" s="184"/>
      <c r="E135" s="88"/>
      <c r="F135" s="89"/>
      <c r="G135" s="51">
        <f t="shared" ref="G135:AB135" si="120">SUM(G118:G134)</f>
        <v>16307105437</v>
      </c>
      <c r="H135" s="51">
        <f t="shared" si="120"/>
        <v>0</v>
      </c>
      <c r="I135" s="51">
        <f t="shared" si="120"/>
        <v>812610598</v>
      </c>
      <c r="J135" s="51">
        <f t="shared" si="120"/>
        <v>0</v>
      </c>
      <c r="K135" s="51">
        <f t="shared" si="120"/>
        <v>12000000000</v>
      </c>
      <c r="L135" s="51">
        <f t="shared" si="120"/>
        <v>0</v>
      </c>
      <c r="M135" s="51">
        <f t="shared" si="120"/>
        <v>0</v>
      </c>
      <c r="N135" s="51">
        <f t="shared" si="120"/>
        <v>1239239396</v>
      </c>
      <c r="O135" s="51">
        <f t="shared" si="120"/>
        <v>430000000</v>
      </c>
      <c r="P135" s="51">
        <f t="shared" si="120"/>
        <v>450000000</v>
      </c>
      <c r="Q135" s="51">
        <f t="shared" si="120"/>
        <v>370000000</v>
      </c>
      <c r="R135" s="51">
        <f t="shared" si="120"/>
        <v>0</v>
      </c>
      <c r="S135" s="51">
        <f t="shared" si="120"/>
        <v>50000000</v>
      </c>
      <c r="T135" s="51">
        <f t="shared" si="120"/>
        <v>30000000</v>
      </c>
      <c r="U135" s="51">
        <f t="shared" si="120"/>
        <v>123000000</v>
      </c>
      <c r="V135" s="51">
        <f t="shared" si="120"/>
        <v>0</v>
      </c>
      <c r="W135" s="51">
        <f t="shared" si="120"/>
        <v>347806613</v>
      </c>
      <c r="X135" s="51">
        <f t="shared" si="120"/>
        <v>0</v>
      </c>
      <c r="Y135" s="51">
        <f t="shared" si="120"/>
        <v>0</v>
      </c>
      <c r="Z135" s="51">
        <f t="shared" si="120"/>
        <v>0</v>
      </c>
      <c r="AA135" s="51">
        <f t="shared" si="120"/>
        <v>0</v>
      </c>
      <c r="AB135" s="51">
        <f t="shared" si="120"/>
        <v>454448830</v>
      </c>
      <c r="AC135" s="37">
        <f>+AD135/G135</f>
        <v>5.5706992851032977E-2</v>
      </c>
      <c r="AD135" s="51">
        <f t="shared" ref="AD135:AY135" si="121">SUM(AD118:AD134)</f>
        <v>908419806</v>
      </c>
      <c r="AE135" s="51">
        <f t="shared" si="121"/>
        <v>0</v>
      </c>
      <c r="AF135" s="51">
        <f t="shared" si="121"/>
        <v>761610598</v>
      </c>
      <c r="AG135" s="51">
        <f t="shared" si="121"/>
        <v>0</v>
      </c>
      <c r="AH135" s="51">
        <f t="shared" si="121"/>
        <v>0</v>
      </c>
      <c r="AI135" s="51">
        <f t="shared" si="121"/>
        <v>0</v>
      </c>
      <c r="AJ135" s="51">
        <f t="shared" si="121"/>
        <v>0</v>
      </c>
      <c r="AK135" s="51">
        <f t="shared" si="121"/>
        <v>13566000</v>
      </c>
      <c r="AL135" s="51">
        <f t="shared" si="121"/>
        <v>0</v>
      </c>
      <c r="AM135" s="51">
        <f t="shared" si="121"/>
        <v>0</v>
      </c>
      <c r="AN135" s="51">
        <f t="shared" si="121"/>
        <v>0</v>
      </c>
      <c r="AO135" s="51">
        <f t="shared" si="121"/>
        <v>0</v>
      </c>
      <c r="AP135" s="51">
        <f t="shared" si="121"/>
        <v>0</v>
      </c>
      <c r="AQ135" s="51">
        <f t="shared" si="121"/>
        <v>0</v>
      </c>
      <c r="AR135" s="51">
        <f t="shared" si="121"/>
        <v>0</v>
      </c>
      <c r="AS135" s="51">
        <f t="shared" si="121"/>
        <v>0</v>
      </c>
      <c r="AT135" s="51">
        <f t="shared" si="121"/>
        <v>64243208</v>
      </c>
      <c r="AU135" s="51">
        <f t="shared" si="121"/>
        <v>0</v>
      </c>
      <c r="AV135" s="51">
        <f t="shared" si="121"/>
        <v>0</v>
      </c>
      <c r="AW135" s="51">
        <f t="shared" si="121"/>
        <v>0</v>
      </c>
      <c r="AX135" s="51">
        <f t="shared" si="121"/>
        <v>0</v>
      </c>
      <c r="AY135" s="51">
        <f t="shared" si="121"/>
        <v>69000000</v>
      </c>
      <c r="AZ135" s="37">
        <f t="shared" si="83"/>
        <v>0.94429300714896702</v>
      </c>
      <c r="BA135" s="51">
        <f t="shared" ref="BA135:BV135" si="122">SUM(BA118:BA134)</f>
        <v>15398685631</v>
      </c>
      <c r="BB135" s="51">
        <f t="shared" si="122"/>
        <v>0</v>
      </c>
      <c r="BC135" s="51">
        <f t="shared" si="122"/>
        <v>51000000</v>
      </c>
      <c r="BD135" s="51">
        <f t="shared" si="122"/>
        <v>0</v>
      </c>
      <c r="BE135" s="51">
        <f t="shared" si="122"/>
        <v>12000000000</v>
      </c>
      <c r="BF135" s="51">
        <f t="shared" si="122"/>
        <v>0</v>
      </c>
      <c r="BG135" s="51">
        <f t="shared" si="122"/>
        <v>0</v>
      </c>
      <c r="BH135" s="51">
        <f t="shared" si="122"/>
        <v>1225673396</v>
      </c>
      <c r="BI135" s="51">
        <f t="shared" si="122"/>
        <v>430000000</v>
      </c>
      <c r="BJ135" s="51">
        <f t="shared" si="122"/>
        <v>450000000</v>
      </c>
      <c r="BK135" s="51">
        <f t="shared" si="122"/>
        <v>370000000</v>
      </c>
      <c r="BL135" s="51">
        <f t="shared" si="122"/>
        <v>0</v>
      </c>
      <c r="BM135" s="51">
        <f t="shared" si="122"/>
        <v>50000000</v>
      </c>
      <c r="BN135" s="51">
        <f t="shared" si="122"/>
        <v>30000000</v>
      </c>
      <c r="BO135" s="51">
        <f t="shared" si="122"/>
        <v>123000000</v>
      </c>
      <c r="BP135" s="51">
        <f t="shared" si="122"/>
        <v>0</v>
      </c>
      <c r="BQ135" s="51">
        <f t="shared" si="122"/>
        <v>283563405</v>
      </c>
      <c r="BR135" s="51">
        <f t="shared" si="122"/>
        <v>0</v>
      </c>
      <c r="BS135" s="51">
        <f t="shared" si="122"/>
        <v>0</v>
      </c>
      <c r="BT135" s="51">
        <f t="shared" si="122"/>
        <v>0</v>
      </c>
      <c r="BU135" s="51">
        <f t="shared" si="122"/>
        <v>0</v>
      </c>
      <c r="BV135" s="51">
        <f t="shared" si="122"/>
        <v>385448830</v>
      </c>
      <c r="BW135" s="37">
        <f>+BX135/G135</f>
        <v>3.1150109623222642E-2</v>
      </c>
      <c r="BX135" s="51">
        <f t="shared" ref="BX135:CS135" si="123">SUM(BX118:BX134)</f>
        <v>507968122</v>
      </c>
      <c r="BY135" s="51">
        <f t="shared" si="123"/>
        <v>0</v>
      </c>
      <c r="BZ135" s="51">
        <f t="shared" si="123"/>
        <v>445384789</v>
      </c>
      <c r="CA135" s="51">
        <f t="shared" si="123"/>
        <v>0</v>
      </c>
      <c r="CB135" s="51">
        <f t="shared" si="123"/>
        <v>0</v>
      </c>
      <c r="CC135" s="51">
        <f t="shared" si="123"/>
        <v>0</v>
      </c>
      <c r="CD135" s="51">
        <f t="shared" si="123"/>
        <v>0</v>
      </c>
      <c r="CE135" s="51">
        <f t="shared" si="123"/>
        <v>0</v>
      </c>
      <c r="CF135" s="51">
        <f t="shared" si="123"/>
        <v>0</v>
      </c>
      <c r="CG135" s="51">
        <f t="shared" si="123"/>
        <v>0</v>
      </c>
      <c r="CH135" s="51">
        <f t="shared" si="123"/>
        <v>0</v>
      </c>
      <c r="CI135" s="51">
        <f t="shared" si="123"/>
        <v>0</v>
      </c>
      <c r="CJ135" s="51">
        <f t="shared" si="123"/>
        <v>0</v>
      </c>
      <c r="CK135" s="51">
        <f t="shared" si="123"/>
        <v>0</v>
      </c>
      <c r="CL135" s="51">
        <f t="shared" si="123"/>
        <v>0</v>
      </c>
      <c r="CM135" s="51">
        <f t="shared" si="123"/>
        <v>0</v>
      </c>
      <c r="CN135" s="51">
        <f t="shared" si="123"/>
        <v>62583333</v>
      </c>
      <c r="CO135" s="51">
        <f t="shared" si="123"/>
        <v>0</v>
      </c>
      <c r="CP135" s="51">
        <f t="shared" si="123"/>
        <v>0</v>
      </c>
      <c r="CQ135" s="51">
        <f t="shared" si="123"/>
        <v>0</v>
      </c>
      <c r="CR135" s="51">
        <f t="shared" si="123"/>
        <v>0</v>
      </c>
      <c r="CS135" s="51">
        <f t="shared" si="123"/>
        <v>0</v>
      </c>
      <c r="CT135" s="37">
        <f t="shared" si="71"/>
        <v>0.96884989037677738</v>
      </c>
      <c r="CU135" s="51">
        <f t="shared" ref="CU135:DP135" si="124">SUM(CU118:CU134)</f>
        <v>15799137315</v>
      </c>
      <c r="CV135" s="51">
        <f t="shared" si="124"/>
        <v>0</v>
      </c>
      <c r="CW135" s="51">
        <f t="shared" si="124"/>
        <v>367225809</v>
      </c>
      <c r="CX135" s="51">
        <f t="shared" si="124"/>
        <v>0</v>
      </c>
      <c r="CY135" s="51">
        <f t="shared" si="124"/>
        <v>12000000000</v>
      </c>
      <c r="CZ135" s="51">
        <f t="shared" si="124"/>
        <v>0</v>
      </c>
      <c r="DA135" s="51">
        <f t="shared" si="124"/>
        <v>0</v>
      </c>
      <c r="DB135" s="51">
        <f t="shared" si="124"/>
        <v>1239239396</v>
      </c>
      <c r="DC135" s="51">
        <f t="shared" si="124"/>
        <v>430000000</v>
      </c>
      <c r="DD135" s="51">
        <f t="shared" si="124"/>
        <v>450000000</v>
      </c>
      <c r="DE135" s="51">
        <f t="shared" si="124"/>
        <v>370000000</v>
      </c>
      <c r="DF135" s="51">
        <f t="shared" si="124"/>
        <v>0</v>
      </c>
      <c r="DG135" s="51">
        <f t="shared" si="124"/>
        <v>50000000</v>
      </c>
      <c r="DH135" s="51">
        <f t="shared" si="124"/>
        <v>30000000</v>
      </c>
      <c r="DI135" s="51">
        <f t="shared" si="124"/>
        <v>123000000</v>
      </c>
      <c r="DJ135" s="51">
        <f t="shared" si="124"/>
        <v>0</v>
      </c>
      <c r="DK135" s="51">
        <f t="shared" si="124"/>
        <v>285223280</v>
      </c>
      <c r="DL135" s="51">
        <f t="shared" si="124"/>
        <v>0</v>
      </c>
      <c r="DM135" s="51">
        <f t="shared" si="124"/>
        <v>0</v>
      </c>
      <c r="DN135" s="51">
        <f t="shared" si="124"/>
        <v>0</v>
      </c>
      <c r="DO135" s="51">
        <f t="shared" si="124"/>
        <v>0</v>
      </c>
      <c r="DP135" s="51">
        <f t="shared" si="124"/>
        <v>454448830</v>
      </c>
    </row>
    <row r="136" spans="1:120" ht="5.25" customHeight="1" thickTop="1" x14ac:dyDescent="0.3">
      <c r="C136" s="90"/>
      <c r="D136" s="90"/>
      <c r="E136" s="90"/>
      <c r="F136" s="90"/>
      <c r="G136" s="91"/>
      <c r="H136" s="91"/>
      <c r="I136" s="92"/>
      <c r="J136" s="91"/>
      <c r="K136" s="91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4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94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94"/>
      <c r="BX136" s="95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94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</row>
    <row r="137" spans="1:120" ht="19.5" customHeight="1" x14ac:dyDescent="0.3">
      <c r="C137" s="185" t="s">
        <v>380</v>
      </c>
      <c r="D137" s="186"/>
      <c r="E137" s="187"/>
      <c r="F137" s="96"/>
      <c r="G137" s="71">
        <f t="shared" ref="G137:AB137" si="125">G37+G78+G101+G117+G135</f>
        <v>31354859125</v>
      </c>
      <c r="H137" s="71">
        <f t="shared" si="125"/>
        <v>328968376</v>
      </c>
      <c r="I137" s="71">
        <f t="shared" si="125"/>
        <v>2969410598</v>
      </c>
      <c r="J137" s="71">
        <f t="shared" si="125"/>
        <v>0</v>
      </c>
      <c r="K137" s="71">
        <f t="shared" si="125"/>
        <v>12000000000</v>
      </c>
      <c r="L137" s="71">
        <f t="shared" si="125"/>
        <v>208000000</v>
      </c>
      <c r="M137" s="71">
        <f t="shared" si="125"/>
        <v>244096406</v>
      </c>
      <c r="N137" s="71">
        <f t="shared" si="125"/>
        <v>2671087800</v>
      </c>
      <c r="O137" s="71">
        <f t="shared" si="125"/>
        <v>450000000</v>
      </c>
      <c r="P137" s="71">
        <f t="shared" si="125"/>
        <v>450000000</v>
      </c>
      <c r="Q137" s="71">
        <f t="shared" si="125"/>
        <v>450000000</v>
      </c>
      <c r="R137" s="71">
        <f t="shared" si="125"/>
        <v>480000000</v>
      </c>
      <c r="S137" s="71">
        <f t="shared" si="125"/>
        <v>80000000</v>
      </c>
      <c r="T137" s="71">
        <f t="shared" si="125"/>
        <v>120000000</v>
      </c>
      <c r="U137" s="71">
        <f t="shared" si="125"/>
        <v>128000000</v>
      </c>
      <c r="V137" s="71">
        <f t="shared" si="125"/>
        <v>5000000000</v>
      </c>
      <c r="W137" s="71">
        <f t="shared" si="125"/>
        <v>1161806613</v>
      </c>
      <c r="X137" s="71">
        <f t="shared" si="125"/>
        <v>0</v>
      </c>
      <c r="Y137" s="71">
        <f t="shared" si="125"/>
        <v>687105289</v>
      </c>
      <c r="Z137" s="71">
        <f t="shared" si="125"/>
        <v>1770728185</v>
      </c>
      <c r="AA137" s="71">
        <f t="shared" si="125"/>
        <v>91899873</v>
      </c>
      <c r="AB137" s="71">
        <f t="shared" si="125"/>
        <v>2063755985</v>
      </c>
      <c r="AC137" s="97">
        <f>+AD137/G137</f>
        <v>0.19197836453363432</v>
      </c>
      <c r="AD137" s="71">
        <f t="shared" ref="AD137:AY137" si="126">AD37+AD78+AD101+AD117+AD135</f>
        <v>6019454575</v>
      </c>
      <c r="AE137" s="71">
        <f t="shared" si="126"/>
        <v>328965376</v>
      </c>
      <c r="AF137" s="63">
        <f t="shared" si="126"/>
        <v>1658711193</v>
      </c>
      <c r="AG137" s="63">
        <f t="shared" si="126"/>
        <v>0</v>
      </c>
      <c r="AH137" s="63">
        <f t="shared" si="126"/>
        <v>0</v>
      </c>
      <c r="AI137" s="63">
        <f t="shared" si="126"/>
        <v>150000000</v>
      </c>
      <c r="AJ137" s="71">
        <f t="shared" si="126"/>
        <v>0</v>
      </c>
      <c r="AK137" s="71">
        <f t="shared" si="126"/>
        <v>360550119</v>
      </c>
      <c r="AL137" s="71">
        <f t="shared" si="126"/>
        <v>0</v>
      </c>
      <c r="AM137" s="71">
        <f t="shared" si="126"/>
        <v>0</v>
      </c>
      <c r="AN137" s="71">
        <f t="shared" si="126"/>
        <v>0</v>
      </c>
      <c r="AO137" s="71">
        <f t="shared" si="126"/>
        <v>0</v>
      </c>
      <c r="AP137" s="71">
        <f t="shared" si="126"/>
        <v>0</v>
      </c>
      <c r="AQ137" s="71">
        <f t="shared" si="126"/>
        <v>0</v>
      </c>
      <c r="AR137" s="71">
        <f t="shared" si="126"/>
        <v>0</v>
      </c>
      <c r="AS137" s="71">
        <f t="shared" si="126"/>
        <v>886380621</v>
      </c>
      <c r="AT137" s="71">
        <f t="shared" si="126"/>
        <v>269501946</v>
      </c>
      <c r="AU137" s="71">
        <f t="shared" si="126"/>
        <v>0</v>
      </c>
      <c r="AV137" s="71">
        <f t="shared" si="126"/>
        <v>114967657</v>
      </c>
      <c r="AW137" s="71">
        <f t="shared" si="126"/>
        <v>1426086525</v>
      </c>
      <c r="AX137" s="71">
        <f t="shared" si="126"/>
        <v>91899873</v>
      </c>
      <c r="AY137" s="71">
        <f t="shared" si="126"/>
        <v>732391265</v>
      </c>
      <c r="AZ137" s="98">
        <f>1-AC137</f>
        <v>0.80802163546636563</v>
      </c>
      <c r="BA137" s="71">
        <f t="shared" ref="BA137:BV137" si="127">BA37+BA78+BA101+BA117+BA135</f>
        <v>25335404550</v>
      </c>
      <c r="BB137" s="71">
        <f t="shared" si="127"/>
        <v>3000</v>
      </c>
      <c r="BC137" s="63">
        <f t="shared" si="127"/>
        <v>1310699405</v>
      </c>
      <c r="BD137" s="63">
        <f t="shared" si="127"/>
        <v>0</v>
      </c>
      <c r="BE137" s="63">
        <f t="shared" si="127"/>
        <v>12000000000</v>
      </c>
      <c r="BF137" s="63">
        <f t="shared" si="127"/>
        <v>58000000</v>
      </c>
      <c r="BG137" s="71">
        <f t="shared" si="127"/>
        <v>244096406</v>
      </c>
      <c r="BH137" s="71">
        <f t="shared" si="127"/>
        <v>2310537681</v>
      </c>
      <c r="BI137" s="71">
        <f t="shared" si="127"/>
        <v>450000000</v>
      </c>
      <c r="BJ137" s="71">
        <f t="shared" si="127"/>
        <v>450000000</v>
      </c>
      <c r="BK137" s="71">
        <f t="shared" si="127"/>
        <v>450000000</v>
      </c>
      <c r="BL137" s="71">
        <f t="shared" si="127"/>
        <v>480000000</v>
      </c>
      <c r="BM137" s="71">
        <f t="shared" si="127"/>
        <v>80000000</v>
      </c>
      <c r="BN137" s="71">
        <f t="shared" si="127"/>
        <v>120000000</v>
      </c>
      <c r="BO137" s="71">
        <f t="shared" si="127"/>
        <v>128000000</v>
      </c>
      <c r="BP137" s="71">
        <f t="shared" si="127"/>
        <v>4113619379</v>
      </c>
      <c r="BQ137" s="71">
        <f t="shared" si="127"/>
        <v>892304667</v>
      </c>
      <c r="BR137" s="71">
        <f t="shared" si="127"/>
        <v>0</v>
      </c>
      <c r="BS137" s="71">
        <f t="shared" si="127"/>
        <v>572137632</v>
      </c>
      <c r="BT137" s="71">
        <f t="shared" si="127"/>
        <v>344641660</v>
      </c>
      <c r="BU137" s="71">
        <f t="shared" si="127"/>
        <v>0</v>
      </c>
      <c r="BV137" s="71">
        <f t="shared" si="127"/>
        <v>1331364720</v>
      </c>
      <c r="BW137" s="98">
        <f>+BX137/G137</f>
        <v>5.9466434423025016E-2</v>
      </c>
      <c r="BX137" s="71">
        <f t="shared" ref="BX137:CS137" si="128">BX37+BX78+BX101+BX117+BX135</f>
        <v>1864561674</v>
      </c>
      <c r="BY137" s="71">
        <f t="shared" si="128"/>
        <v>0</v>
      </c>
      <c r="BZ137" s="71">
        <f t="shared" si="128"/>
        <v>1073720409</v>
      </c>
      <c r="CA137" s="71">
        <f t="shared" si="128"/>
        <v>0</v>
      </c>
      <c r="CB137" s="71">
        <f t="shared" si="128"/>
        <v>0</v>
      </c>
      <c r="CC137" s="71">
        <f t="shared" si="128"/>
        <v>125960004</v>
      </c>
      <c r="CD137" s="71">
        <f t="shared" si="128"/>
        <v>0</v>
      </c>
      <c r="CE137" s="71">
        <f t="shared" si="128"/>
        <v>66980944</v>
      </c>
      <c r="CF137" s="71">
        <f t="shared" si="128"/>
        <v>0</v>
      </c>
      <c r="CG137" s="71">
        <f t="shared" si="128"/>
        <v>0</v>
      </c>
      <c r="CH137" s="71">
        <f t="shared" si="128"/>
        <v>0</v>
      </c>
      <c r="CI137" s="71">
        <f t="shared" si="128"/>
        <v>0</v>
      </c>
      <c r="CJ137" s="71">
        <f t="shared" si="128"/>
        <v>0</v>
      </c>
      <c r="CK137" s="71">
        <f t="shared" si="128"/>
        <v>0</v>
      </c>
      <c r="CL137" s="71">
        <f t="shared" si="128"/>
        <v>0</v>
      </c>
      <c r="CM137" s="71">
        <f t="shared" si="128"/>
        <v>28032000</v>
      </c>
      <c r="CN137" s="71">
        <f t="shared" si="128"/>
        <v>170754527</v>
      </c>
      <c r="CO137" s="71">
        <f t="shared" si="128"/>
        <v>0</v>
      </c>
      <c r="CP137" s="71">
        <f t="shared" si="128"/>
        <v>69287137</v>
      </c>
      <c r="CQ137" s="71">
        <f t="shared" si="128"/>
        <v>65626666</v>
      </c>
      <c r="CR137" s="71">
        <f t="shared" si="128"/>
        <v>0</v>
      </c>
      <c r="CS137" s="71">
        <f t="shared" si="128"/>
        <v>264199987</v>
      </c>
      <c r="CT137" s="21">
        <f>1-BW137</f>
        <v>0.94053356557697498</v>
      </c>
      <c r="CU137" s="71">
        <f t="shared" ref="CU137:DP137" si="129">CU37+CU78+CU101+CU117+CU135</f>
        <v>29490297451</v>
      </c>
      <c r="CV137" s="71">
        <f t="shared" si="129"/>
        <v>328968376</v>
      </c>
      <c r="CW137" s="71">
        <f t="shared" si="129"/>
        <v>1895690189</v>
      </c>
      <c r="CX137" s="71">
        <f t="shared" si="129"/>
        <v>0</v>
      </c>
      <c r="CY137" s="71">
        <f t="shared" si="129"/>
        <v>12000000000</v>
      </c>
      <c r="CZ137" s="71">
        <f t="shared" si="129"/>
        <v>82039996</v>
      </c>
      <c r="DA137" s="71">
        <f t="shared" si="129"/>
        <v>244096406</v>
      </c>
      <c r="DB137" s="71">
        <f t="shared" si="129"/>
        <v>2604106856</v>
      </c>
      <c r="DC137" s="71">
        <f t="shared" si="129"/>
        <v>450000000</v>
      </c>
      <c r="DD137" s="71">
        <f t="shared" si="129"/>
        <v>450000000</v>
      </c>
      <c r="DE137" s="71">
        <f t="shared" si="129"/>
        <v>450000000</v>
      </c>
      <c r="DF137" s="71">
        <f t="shared" si="129"/>
        <v>480000000</v>
      </c>
      <c r="DG137" s="71">
        <f t="shared" si="129"/>
        <v>80000000</v>
      </c>
      <c r="DH137" s="71">
        <f t="shared" si="129"/>
        <v>120000000</v>
      </c>
      <c r="DI137" s="71">
        <f t="shared" si="129"/>
        <v>128000000</v>
      </c>
      <c r="DJ137" s="71">
        <f t="shared" si="129"/>
        <v>4971968000</v>
      </c>
      <c r="DK137" s="71">
        <f t="shared" si="129"/>
        <v>991052086</v>
      </c>
      <c r="DL137" s="71">
        <f t="shared" si="129"/>
        <v>0</v>
      </c>
      <c r="DM137" s="71">
        <f t="shared" si="129"/>
        <v>617818152</v>
      </c>
      <c r="DN137" s="71">
        <f t="shared" si="129"/>
        <v>1705101519</v>
      </c>
      <c r="DO137" s="71">
        <f t="shared" si="129"/>
        <v>91899873</v>
      </c>
      <c r="DP137" s="71">
        <f t="shared" si="129"/>
        <v>1799555998</v>
      </c>
    </row>
    <row r="138" spans="1:120" ht="5.25" customHeight="1" x14ac:dyDescent="0.3">
      <c r="C138" s="99"/>
      <c r="D138" s="99"/>
      <c r="E138" s="100"/>
      <c r="F138" s="100"/>
      <c r="G138" s="101"/>
      <c r="H138" s="101"/>
      <c r="I138" s="102"/>
      <c r="J138" s="101"/>
      <c r="K138" s="101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4"/>
      <c r="AD138" s="105"/>
      <c r="AE138" s="105"/>
      <c r="AF138" s="105"/>
      <c r="AG138" s="105"/>
      <c r="AH138" s="105"/>
      <c r="AI138" s="105"/>
      <c r="AJ138" s="105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4"/>
      <c r="BA138" s="105"/>
      <c r="BB138" s="105"/>
      <c r="BC138" s="105"/>
      <c r="BD138" s="105"/>
      <c r="BE138" s="105"/>
      <c r="BF138" s="105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4"/>
      <c r="BX138" s="107"/>
      <c r="BY138" s="108"/>
      <c r="BZ138" s="108"/>
      <c r="CA138" s="108"/>
      <c r="CB138" s="108"/>
      <c r="CC138" s="108"/>
      <c r="CD138" s="103"/>
      <c r="CE138" s="103"/>
      <c r="CF138" s="103"/>
      <c r="CG138" s="103"/>
      <c r="CH138" s="103"/>
      <c r="CI138" s="103"/>
      <c r="CJ138" s="103"/>
      <c r="CK138" s="103"/>
      <c r="CL138" s="103"/>
      <c r="CM138" s="103"/>
      <c r="CN138" s="103"/>
      <c r="CO138" s="103"/>
      <c r="CP138" s="103"/>
      <c r="CQ138" s="103"/>
      <c r="CR138" s="103"/>
      <c r="CS138" s="103"/>
      <c r="CT138" s="21"/>
      <c r="CU138" s="109"/>
      <c r="CV138" s="105"/>
      <c r="CW138" s="105"/>
      <c r="CX138" s="105"/>
      <c r="CY138" s="105"/>
      <c r="CZ138" s="105"/>
      <c r="DA138" s="106"/>
      <c r="DB138" s="106"/>
      <c r="DC138" s="106"/>
      <c r="DD138" s="106"/>
      <c r="DE138" s="106"/>
      <c r="DF138" s="106"/>
      <c r="DG138" s="106"/>
      <c r="DH138" s="106"/>
      <c r="DI138" s="106"/>
      <c r="DJ138" s="106"/>
      <c r="DK138" s="106"/>
      <c r="DL138" s="106"/>
      <c r="DM138" s="106"/>
      <c r="DN138" s="106"/>
      <c r="DO138" s="106"/>
      <c r="DP138" s="106"/>
    </row>
    <row r="139" spans="1:120" ht="16.5" customHeight="1" x14ac:dyDescent="0.3">
      <c r="C139" s="110"/>
      <c r="D139" s="111" t="s">
        <v>381</v>
      </c>
      <c r="E139" s="104">
        <v>111</v>
      </c>
      <c r="F139" s="112"/>
      <c r="G139" s="113">
        <f>SUMIF($E$4:$E$134,"111",$G$4:$G$134)</f>
        <v>13521039396</v>
      </c>
      <c r="H139" s="114">
        <f>SUMIF($E$4:$E$135,"111",$H$4:$H$135)</f>
        <v>0</v>
      </c>
      <c r="I139" s="114">
        <f>SUMIF($E$4:$E$135,"111",$I$4:$I$135)</f>
        <v>0</v>
      </c>
      <c r="J139" s="114">
        <f>SUMIF($E$4:$E$135,"111",$J$4:$J$135)</f>
        <v>0</v>
      </c>
      <c r="K139" s="113">
        <f>SUMIF($E$4:$E$134,"111",$K$4:$K$134)</f>
        <v>12000000000</v>
      </c>
      <c r="L139" s="112">
        <f>SUMIF($E$4:$E$135,"111",$L$4:$L$135)</f>
        <v>0</v>
      </c>
      <c r="M139" s="112">
        <f>SUMIF($E$4:$E$134,"111",$M$4:$M$134)</f>
        <v>0</v>
      </c>
      <c r="N139" s="112">
        <f>SUMIF($E$4:$E$134,"111",$N$4:$N$134)</f>
        <v>277239396</v>
      </c>
      <c r="O139" s="112">
        <f>SUMIF($E$4:$E$134,"111",$O$4:$O$134)</f>
        <v>271000000</v>
      </c>
      <c r="P139" s="112">
        <f>SUMIF($E$4:$E$134,"111",$P$4:$P$134)</f>
        <v>450000000</v>
      </c>
      <c r="Q139" s="112">
        <f>SUMIF($E$4:$E$134,"111",$Q$4:$Q$134)</f>
        <v>370000000</v>
      </c>
      <c r="R139" s="112">
        <f>SUMIF($E$4:$E$134,"111",$R$4:$R$134)</f>
        <v>0</v>
      </c>
      <c r="S139" s="112">
        <f>SUMIF($E$4:$E$134,"111",$S$4:$S$134)</f>
        <v>0</v>
      </c>
      <c r="T139" s="112">
        <f>SUMIF($E$4:$E$134,"111",$T$4:$T$134)</f>
        <v>5000000</v>
      </c>
      <c r="U139" s="112">
        <f>SUMIF($E$4:$E$134,"111",$U$4:$U$134)</f>
        <v>77800000</v>
      </c>
      <c r="V139" s="112">
        <f>SUMIF($E$4:$E$134,"111",$V$4:$V$134)</f>
        <v>0</v>
      </c>
      <c r="W139" s="112">
        <f>SUMIF($E$4:$E$134,"111",$W$4:$W$134)</f>
        <v>0</v>
      </c>
      <c r="X139" s="112">
        <f>SUMIF($E$4:$E$134,"111",$X$4:$X$134)</f>
        <v>0</v>
      </c>
      <c r="Y139" s="112">
        <f>SUMIF($E$4:$E$134,"111",$Y$4:$Y$134)</f>
        <v>0</v>
      </c>
      <c r="Z139" s="112">
        <f>SUMIF($E$4:$E$134,"111",$Z$4:$Z$134)</f>
        <v>0</v>
      </c>
      <c r="AA139" s="112"/>
      <c r="AB139" s="112">
        <f>SUMIF($E$4:$E$134,"111",$AB$4:$AB$134)</f>
        <v>70000000</v>
      </c>
      <c r="AC139" s="115">
        <f t="shared" ref="AC139:AC146" si="130">+AD139/G139</f>
        <v>1.2621810720445594E-3</v>
      </c>
      <c r="AD139" s="113">
        <f>SUMIF($E$4:$E$134,"111",$AD$4:$AD$134)</f>
        <v>17066000</v>
      </c>
      <c r="AE139" s="113">
        <f>SUMIF($E$4:$E$134,"111",$AE$4:$AE$134)</f>
        <v>0</v>
      </c>
      <c r="AF139" s="113">
        <f>SUMIF($E$4:$E$134,"111",$AF$4:$AF$134)</f>
        <v>0</v>
      </c>
      <c r="AG139" s="113">
        <f>SUMIF($E$4:$E$134,"111",$AG$4:$AG$134)</f>
        <v>0</v>
      </c>
      <c r="AH139" s="113">
        <f>SUMIF($E$4:$E$134,"111",$AH$4:$AH$134)</f>
        <v>0</v>
      </c>
      <c r="AI139" s="113">
        <f>SUMIF($E$4:$E$134,"111",$AI$4:$AI$134)</f>
        <v>0</v>
      </c>
      <c r="AJ139" s="113">
        <f>SUMIF($E$4:$E$134,"111",$AJ$4:$AJ$134)</f>
        <v>0</v>
      </c>
      <c r="AK139" s="113">
        <f>SUMIF($E$4:$E$134,"111",$AK$4:$AK$134)</f>
        <v>13566000</v>
      </c>
      <c r="AL139" s="113">
        <f>SUMIF($E$4:$E$134,"111",$AL$4:$AL$134)</f>
        <v>0</v>
      </c>
      <c r="AM139" s="113">
        <f>SUMIF($E$4:$E$134,"111",$AM$4:$AM$134)</f>
        <v>0</v>
      </c>
      <c r="AN139" s="113">
        <f>SUMIF($E$4:$E$134,"111",$AN$4:$AN$134)</f>
        <v>0</v>
      </c>
      <c r="AO139" s="113">
        <f>SUMIF($E$4:$E$134,"111",$AO$4:$AO$134)</f>
        <v>0</v>
      </c>
      <c r="AP139" s="113">
        <f>SUMIF($E$4:$E$134,"111",$AP$4:$AP$134)</f>
        <v>0</v>
      </c>
      <c r="AQ139" s="113">
        <f>SUMIF($E$4:$E$134,"111",$AQ$4:$AQ$134)</f>
        <v>0</v>
      </c>
      <c r="AR139" s="113">
        <f>SUMIF($E$4:$E$134,"111",$AR$4:$AR$134)</f>
        <v>0</v>
      </c>
      <c r="AS139" s="113">
        <f>SUMIF($E$4:$E$134,"111",$AS$4:$AS$134)</f>
        <v>0</v>
      </c>
      <c r="AT139" s="113">
        <f>SUMIF($E$4:$E$134,"111",$AT$4:$AT$134)</f>
        <v>0</v>
      </c>
      <c r="AU139" s="113">
        <f>SUMIF($E$4:$E$134,"111",$AU$4:$AU$134)</f>
        <v>0</v>
      </c>
      <c r="AV139" s="113">
        <f>SUMIF($E$4:$E$134,"111",$AV$4:$AV$134)</f>
        <v>0</v>
      </c>
      <c r="AW139" s="113">
        <f>SUMIF($E$4:$E$134,"111",$AW$4:$AW$134)</f>
        <v>0</v>
      </c>
      <c r="AX139" s="113">
        <f>SUMIF($E$4:$E$134,"111",$AX$4:$AX$134)</f>
        <v>0</v>
      </c>
      <c r="AY139" s="113">
        <f>SUMIF($E$4:$E$134,"111",$AY$4:$AY$134)</f>
        <v>3500000</v>
      </c>
      <c r="AZ139" s="98">
        <f t="shared" ref="AZ139:AZ146" si="131">1-AC139</f>
        <v>0.99873781892795543</v>
      </c>
      <c r="BA139" s="24">
        <f t="shared" ref="BA139:BA145" si="132">SUM(BB139:BV139)</f>
        <v>13503973396</v>
      </c>
      <c r="BB139" s="116">
        <f>SUMIF($E$4:$E$134,"111",$BB$4:$BB$134)</f>
        <v>0</v>
      </c>
      <c r="BC139" s="116">
        <f>SUMIF($E$4:$E$134,"111",$BC$4:$BC$134)</f>
        <v>0</v>
      </c>
      <c r="BD139" s="116">
        <f>SUMIF($E$4:$E$134,"111",$BD$4:$BD$134)</f>
        <v>0</v>
      </c>
      <c r="BE139" s="116">
        <f>SUMIF($E$4:$E$134,"111",$BE$4:$BE$134)</f>
        <v>12000000000</v>
      </c>
      <c r="BF139" s="116">
        <f>SUMIF($E$4:$E$134,"111",$BF$4:$BF$134)</f>
        <v>0</v>
      </c>
      <c r="BG139" s="116">
        <f>SUMIF($E$4:$E$134,"111",$BG$4:$BG$134)</f>
        <v>0</v>
      </c>
      <c r="BH139" s="116">
        <f>SUMIF($E$4:$E$134,"111",$BH$4:$BH$134)</f>
        <v>263673396</v>
      </c>
      <c r="BI139" s="116">
        <f>SUMIF($E$4:$E$134,"111",$BI$4:$BI$134)</f>
        <v>271000000</v>
      </c>
      <c r="BJ139" s="116">
        <f>SUMIF($E$4:$E$134,"111",$BJ$4:$BJ$134)</f>
        <v>450000000</v>
      </c>
      <c r="BK139" s="116">
        <f>SUMIF($E$4:$E$134,"111",$BK$4:$BK$134)</f>
        <v>370000000</v>
      </c>
      <c r="BL139" s="116">
        <f>SUMIF($E$4:$E$134,"111",$BL$4:$BL$134)</f>
        <v>0</v>
      </c>
      <c r="BM139" s="116">
        <f>SUMIF($E$4:$E$134,"111",$BM$4:$BM$134)</f>
        <v>0</v>
      </c>
      <c r="BN139" s="116">
        <f>SUMIF($E$4:$E$134,"111",$BN$4:$BN$134)</f>
        <v>5000000</v>
      </c>
      <c r="BO139" s="116">
        <f>SUMIF($E$4:$E$134,"111",$BO$4:$BO$134)</f>
        <v>77800000</v>
      </c>
      <c r="BP139" s="116">
        <f>SUMIF($E$4:$E$134,"111",$BP$4:$BP$134)</f>
        <v>0</v>
      </c>
      <c r="BQ139" s="116">
        <f>SUMIF($E$4:$E$134,"111",$BQ$4:$BQ$134)</f>
        <v>0</v>
      </c>
      <c r="BR139" s="116">
        <f>SUMIF($E$4:$E$134,"111",$BR$4:$BR$134)</f>
        <v>0</v>
      </c>
      <c r="BS139" s="116">
        <f>SUMIF($E$4:$E$134,"111",$BS$4:$BS$134)</f>
        <v>0</v>
      </c>
      <c r="BT139" s="116">
        <f>SUMIF($E$4:$E$134,"111",$BT$4:$BT$134)</f>
        <v>0</v>
      </c>
      <c r="BU139" s="116">
        <f>SUMIF($E$4:$E$134,"111",$BU$4:$BU$134)</f>
        <v>0</v>
      </c>
      <c r="BV139" s="117">
        <f>SUMIF($E$4:$E$134,"111",$BV$4:$BV$134)</f>
        <v>66500000</v>
      </c>
      <c r="BW139" s="118">
        <f t="shared" ref="BW139:BW146" si="133">+BX139/G139</f>
        <v>0</v>
      </c>
      <c r="BX139" s="30">
        <f t="shared" ref="BX139:BX145" si="134">SUM(BY139:CS139)</f>
        <v>0</v>
      </c>
      <c r="BY139" s="113">
        <f>SUMIF($E$4:$E$134,"111",$BY$4:$BY$134)</f>
        <v>0</v>
      </c>
      <c r="BZ139" s="113">
        <f>SUMIF($E$4:$E$134,"111",$BZ$4:$BZ$134)</f>
        <v>0</v>
      </c>
      <c r="CA139" s="113">
        <f>SUMIF($E$4:$E$134,"111",$CA$4:$CA$134)</f>
        <v>0</v>
      </c>
      <c r="CB139" s="113">
        <f>SUMIF($E$4:$E$134,"111",$CB$4:$CB$134)</f>
        <v>0</v>
      </c>
      <c r="CC139" s="113">
        <f>SUMIF($E$4:$E$134,"111",$CC$4:$CC$134)</f>
        <v>0</v>
      </c>
      <c r="CD139" s="113">
        <f>SUMIF($E$4:$E$134,"111",$CD$4:$CD$134)</f>
        <v>0</v>
      </c>
      <c r="CE139" s="113">
        <f>SUMIF($E$4:$E$134,"111",$CE$4:$CE$134)</f>
        <v>0</v>
      </c>
      <c r="CF139" s="113">
        <f>SUMIF($E$4:$E$134,"111",$CF$4:$CF$134)</f>
        <v>0</v>
      </c>
      <c r="CG139" s="113">
        <f>SUMIF($E$4:$E$134,"111",$CG$4:$CG$134)</f>
        <v>0</v>
      </c>
      <c r="CH139" s="113">
        <f>SUMIF($E$4:$E$134,"111",$CH$4:$CH$134)</f>
        <v>0</v>
      </c>
      <c r="CI139" s="113">
        <f>SUMIF($E$4:$E$134,"111",$CI$4:$CI$134)</f>
        <v>0</v>
      </c>
      <c r="CJ139" s="113">
        <f>SUMIF($E$4:$E$134,"111",$CJ$4:$CJ$134)</f>
        <v>0</v>
      </c>
      <c r="CK139" s="113">
        <f>SUMIF($E$4:$E$134,"111",$CK$4:$CK$134)</f>
        <v>0</v>
      </c>
      <c r="CL139" s="113">
        <f>SUMIF($E$4:$E$134,"111",$CL$4:$CL$134)</f>
        <v>0</v>
      </c>
      <c r="CM139" s="113">
        <f>SUMIF($E$4:$E$134,"111",$CM$4:$CM$134)</f>
        <v>0</v>
      </c>
      <c r="CN139" s="113">
        <f>SUMIF($E$4:$E$134,"111",$CN$4:$CN$134)</f>
        <v>0</v>
      </c>
      <c r="CO139" s="113">
        <f>SUMIF($E$4:$E$134,"111",$CO$4:$CO$134)</f>
        <v>0</v>
      </c>
      <c r="CP139" s="113">
        <f>SUMIF($E$4:$E$134,"111",$CP$4:$CP$134)</f>
        <v>0</v>
      </c>
      <c r="CQ139" s="113">
        <f>SUMIF($E$4:$E$134,"111",$CQ$4:$CQ$134)</f>
        <v>0</v>
      </c>
      <c r="CR139" s="113">
        <f>SUMIF($E$4:$E$134,"111",$CR$4:$CR$134)</f>
        <v>0</v>
      </c>
      <c r="CS139" s="119">
        <f>SUMIF($E$4:$E$134,"111",$CS$4:$CS$134)</f>
        <v>0</v>
      </c>
      <c r="CT139" s="21">
        <f t="shared" ref="CT139:CT146" si="135">1-BW139</f>
        <v>1</v>
      </c>
      <c r="CU139" s="24">
        <f t="shared" ref="CU139:CU145" si="136">SUM(CV139:DP139)</f>
        <v>13521039396</v>
      </c>
      <c r="CV139" s="116">
        <f>SUMIF($E$4:$E$134,"111",$CV$4:$CV$134)</f>
        <v>0</v>
      </c>
      <c r="CW139" s="116">
        <f>SUMIF($E$4:$E$134,"111",$CW$4:$CW$134)</f>
        <v>0</v>
      </c>
      <c r="CX139" s="116">
        <f>SUMIF($E$4:$E$134,"111",$CX$4:$CX$134)</f>
        <v>0</v>
      </c>
      <c r="CY139" s="116">
        <f>SUMIF($E$4:$E$134,"111",$CY$4:$CY$134)</f>
        <v>12000000000</v>
      </c>
      <c r="CZ139" s="116">
        <f>SUMIF($E$4:$E$134,"111",$CZ$4:$CZ$134)</f>
        <v>0</v>
      </c>
      <c r="DA139" s="116">
        <f>SUMIF($E$4:$E$134,"111",$DA$4:$DA$134)</f>
        <v>0</v>
      </c>
      <c r="DB139" s="116">
        <f>SUMIF($E$4:$E$134,"111",$DB$4:$DB$134)</f>
        <v>277239396</v>
      </c>
      <c r="DC139" s="116">
        <f>SUMIF($E$4:$E$134,"111",$DC$4:$DC$134)</f>
        <v>271000000</v>
      </c>
      <c r="DD139" s="116">
        <f>SUMIF($E$4:$E$134,"111",$DD$4:$DD$134)</f>
        <v>450000000</v>
      </c>
      <c r="DE139" s="116">
        <f>SUMIF($E$4:$E$134,"111",$DE$4:$DE$134)</f>
        <v>370000000</v>
      </c>
      <c r="DF139" s="120">
        <f>SUMIF($E$4:$E$134,"111",$DF$4:$DF$134)</f>
        <v>0</v>
      </c>
      <c r="DG139" s="120">
        <f>SUMIF($E$4:$E$134,"111",$DG$4:$DG$134)</f>
        <v>0</v>
      </c>
      <c r="DH139" s="120">
        <f>SUMIF($E$4:$E$134,"111",$DH$4:$DH$134)</f>
        <v>5000000</v>
      </c>
      <c r="DI139" s="120">
        <f>SUMIF($E$4:$E$134,"111",$DI$4:$DI$134)</f>
        <v>77800000</v>
      </c>
      <c r="DJ139" s="120">
        <f>SUMIF($E$4:$E$134,"111",$DJ$4:$DJ$134)</f>
        <v>0</v>
      </c>
      <c r="DK139" s="120">
        <f>SUMIF($E$4:$E$134,"111",$DK$4:$DK$134)</f>
        <v>0</v>
      </c>
      <c r="DL139" s="120">
        <f>SUMIF($E$4:$E$134,"111",$DL$4:$DL$134)</f>
        <v>0</v>
      </c>
      <c r="DM139" s="120">
        <f>SUMIF($E$4:$E$134,"111",$DM$4:$DM$134)</f>
        <v>0</v>
      </c>
      <c r="DN139" s="120">
        <f>SUMIF($E$4:$E$134,"111",$DN$4:$DN$134)</f>
        <v>0</v>
      </c>
      <c r="DO139" s="120">
        <f>SUMIF($E$4:$E$134,"111",$DO$4:$DO$134)</f>
        <v>0</v>
      </c>
      <c r="DP139" s="120">
        <f>SUMIF($E$4:$E$134,"111",$DP$4:$DP$134)</f>
        <v>70000000</v>
      </c>
    </row>
    <row r="140" spans="1:120" ht="18" customHeight="1" x14ac:dyDescent="0.3">
      <c r="C140" s="121"/>
      <c r="D140" s="111" t="s">
        <v>382</v>
      </c>
      <c r="E140" s="104">
        <v>211</v>
      </c>
      <c r="F140" s="112"/>
      <c r="G140" s="113">
        <f>SUMIF($E$4:$E$134,"211",$G$4:$G$134)</f>
        <v>3046825667</v>
      </c>
      <c r="H140" s="114">
        <f>SUMIF($E$4:$E$135,"211",$H$4:$H$135)</f>
        <v>0</v>
      </c>
      <c r="I140" s="114">
        <f>SUMIF($E$4:$E$135,"211",$I$4:$I$135)</f>
        <v>263340125</v>
      </c>
      <c r="J140" s="114">
        <f>SUMIF($E$4:$E$135,"211",$J$4:$J$135)</f>
        <v>0</v>
      </c>
      <c r="K140" s="113">
        <f>SUMIF($E$4:$E$134,"211",$K$4:$K$134)</f>
        <v>0</v>
      </c>
      <c r="L140" s="112">
        <f>SUMIF($E$4:$E$134,"211",$L$4:$L$134)</f>
        <v>0</v>
      </c>
      <c r="M140" s="112">
        <f>SUMIF($E$4:$E$134,"211",$M$4:$M$134)</f>
        <v>244096406</v>
      </c>
      <c r="N140" s="112">
        <f>SUMIF($E$4:$E$134,"211",$N$4:$N$134)</f>
        <v>1262000000</v>
      </c>
      <c r="O140" s="112">
        <f>SUMIF($E$4:$E$134,"211",$O$4:$O$134)</f>
        <v>179000000</v>
      </c>
      <c r="P140" s="112">
        <f>SUMIF($E$4:$E$134,"211",$P$4:$P$134)</f>
        <v>0</v>
      </c>
      <c r="Q140" s="112">
        <f>SUMIF($E$4:$E$134,"211",$Q$4:$Q$134)</f>
        <v>40000000</v>
      </c>
      <c r="R140" s="112">
        <f>SUMIF($E$4:$E$134,"211",$R$4:$R$134)</f>
        <v>0</v>
      </c>
      <c r="S140" s="112">
        <f>SUMIF($E$4:$E$134,"211",$S$4:$S$134)</f>
        <v>50000000</v>
      </c>
      <c r="T140" s="112">
        <f>SUMIF($E$4:$E$134,"211",$T$4:$T$134)</f>
        <v>65000000</v>
      </c>
      <c r="U140" s="112">
        <f>SUMIF($E$4:$E$134,"211",$U$4:$U$134)</f>
        <v>45200000</v>
      </c>
      <c r="V140" s="112">
        <f>SUMIF($E$4:$E$134,"211",$V$4:$V$134)</f>
        <v>0</v>
      </c>
      <c r="W140" s="112">
        <f>SUMIF($E$4:$E$134,"211",$W$4:$W$134)</f>
        <v>347806613</v>
      </c>
      <c r="X140" s="112">
        <f>SUMIF($E$4:$E$134,"211",$X$4:$X$134)</f>
        <v>0</v>
      </c>
      <c r="Y140" s="112">
        <f>SUMIF($E$4:$E$134,"211",$Y$4:$Y$134)</f>
        <v>0</v>
      </c>
      <c r="Z140" s="112">
        <f>SUMIF($E$4:$E$134,"211",$Z$4:$Z$134)</f>
        <v>0</v>
      </c>
      <c r="AA140" s="112"/>
      <c r="AB140" s="112">
        <f>SUMIF($E$4:$E$134,"211",$AB$4:$AB$134)</f>
        <v>550382523</v>
      </c>
      <c r="AC140" s="115">
        <f t="shared" si="130"/>
        <v>0.1296704754981966</v>
      </c>
      <c r="AD140" s="113">
        <f>SUMIF($E$4:$E$134,"211",$AD$4:$AD$134)</f>
        <v>395083333</v>
      </c>
      <c r="AE140" s="113">
        <f>SUMIF($E$4:$E$134,"211",$AE$4:$AE$134)</f>
        <v>0</v>
      </c>
      <c r="AF140" s="113">
        <f>SUMIF($E$4:$E$134,"211",$AF$4:$AF$134)</f>
        <v>258340125</v>
      </c>
      <c r="AG140" s="113">
        <f>SUMIF($E$4:$E$134,"211",$AG$4:$AG$134)</f>
        <v>0</v>
      </c>
      <c r="AH140" s="113">
        <f>SUMIF($E$4:$E$134,"211",$AH$4:$AH$134)</f>
        <v>0</v>
      </c>
      <c r="AI140" s="113">
        <f>SUMIF($E$4:$E$134,"211",$AI$4:$AI$134)</f>
        <v>0</v>
      </c>
      <c r="AJ140" s="113">
        <f>SUMIF($E$4:$E$134,"211",$AJ$4:$AJ$134)</f>
        <v>0</v>
      </c>
      <c r="AK140" s="113">
        <f>SUMIF($E$4:$E$134,"211",$AK$4:$AK$134)</f>
        <v>0</v>
      </c>
      <c r="AL140" s="113">
        <f>SUMIF($E$4:$E$134,"211",$AL$4:$AL$134)</f>
        <v>0</v>
      </c>
      <c r="AM140" s="113">
        <f>SUMIF($E$4:$E$134,"211",$AM$4:$AM$134)</f>
        <v>0</v>
      </c>
      <c r="AN140" s="113">
        <f>SUMIF($E$4:$E$134,"211",$AN$4:$AN$134)</f>
        <v>0</v>
      </c>
      <c r="AO140" s="113">
        <f>SUMIF($E$4:$E$134,"211",$AO$4:$AO$134)</f>
        <v>0</v>
      </c>
      <c r="AP140" s="113">
        <f>SUMIF($E$4:$E$134,"211",$AP$4:$AP$134)</f>
        <v>0</v>
      </c>
      <c r="AQ140" s="113">
        <f>SUMIF($E$4:$E$134,"211",$AQ$4:$AQ$134)</f>
        <v>0</v>
      </c>
      <c r="AR140" s="113">
        <f>SUMIF($E$4:$E$134,"211",$AR$4:$AR$134)</f>
        <v>0</v>
      </c>
      <c r="AS140" s="113">
        <f>SUMIF($E$4:$E$134,"211",$AS$4:$AS$134)</f>
        <v>0</v>
      </c>
      <c r="AT140" s="113">
        <f>SUMIF($E$4:$E$134,"211",$AT$4:$AT$134)</f>
        <v>64243208</v>
      </c>
      <c r="AU140" s="113">
        <f>SUMIF($E$4:$E$134,"211",$AU$4:$AU$134)</f>
        <v>0</v>
      </c>
      <c r="AV140" s="113">
        <f>SUMIF($E$4:$E$134,"211",$AV$4:$AV$134)</f>
        <v>0</v>
      </c>
      <c r="AW140" s="113">
        <f>SUMIF($E$4:$E$134,"211",$AW$4:$AW$134)</f>
        <v>0</v>
      </c>
      <c r="AX140" s="113">
        <f>SUMIF($E$4:$E$134,"211",$AX$4:$AX$134)</f>
        <v>0</v>
      </c>
      <c r="AY140" s="113">
        <f>SUMIF($E$4:$E$134,"211",$AY$4:$AY$134)</f>
        <v>72500000</v>
      </c>
      <c r="AZ140" s="98">
        <f t="shared" si="131"/>
        <v>0.87032952450180345</v>
      </c>
      <c r="BA140" s="24">
        <f t="shared" si="132"/>
        <v>2651742334</v>
      </c>
      <c r="BB140" s="116">
        <f>SUMIF($E$4:$E$134,"211",$BB$4:$BB$134)</f>
        <v>0</v>
      </c>
      <c r="BC140" s="116">
        <f>SUMIF($E$4:$E$134,"211",$BC$4:$BC$134)</f>
        <v>5000000</v>
      </c>
      <c r="BD140" s="116">
        <f>SUMIF($E$4:$E$134,"211",$BD$4:$BD$134)</f>
        <v>0</v>
      </c>
      <c r="BE140" s="116">
        <f>SUMIF($E$4:$E$134,"211",$BE$4:$BE$134)</f>
        <v>0</v>
      </c>
      <c r="BF140" s="116">
        <f>SUMIF($E$4:$E$134,"211",$BF$4:$BF$134)</f>
        <v>0</v>
      </c>
      <c r="BG140" s="116">
        <f>SUMIF($E$4:$E$134,"211",$BG$4:$BG$134)</f>
        <v>244096406</v>
      </c>
      <c r="BH140" s="116">
        <f>SUMIF($E$4:$E$134,"211",$BH$4:$BH$134)</f>
        <v>1262000000</v>
      </c>
      <c r="BI140" s="116">
        <f>SUMIF($E$4:$E$134,"211",$BI$4:$BI$134)</f>
        <v>179000000</v>
      </c>
      <c r="BJ140" s="116">
        <f>SUMIF($E$4:$E$134,"211",$BJ$4:$BJ$134)</f>
        <v>0</v>
      </c>
      <c r="BK140" s="116">
        <f>SUMIF($E$4:$E$134,"211",$BK$4:$BK$134)</f>
        <v>40000000</v>
      </c>
      <c r="BL140" s="116">
        <f>SUMIF($E$4:$E$134,"211",$BL$4:$BL$134)</f>
        <v>0</v>
      </c>
      <c r="BM140" s="116">
        <f>SUMIF($E$4:$E$134,"211",$BM$4:$BM$134)</f>
        <v>50000000</v>
      </c>
      <c r="BN140" s="116">
        <f>SUMIF($E$4:$E$134,"211",$BN$4:$BN$134)</f>
        <v>65000000</v>
      </c>
      <c r="BO140" s="116">
        <f>SUMIF($E$4:$E$134,"211",$BO$4:$BO$134)</f>
        <v>45200000</v>
      </c>
      <c r="BP140" s="116">
        <f>SUMIF($E$4:$E$134,"211",$BP$4:$BP$134)</f>
        <v>0</v>
      </c>
      <c r="BQ140" s="116">
        <f>SUMIF($E$4:$E$134,"211",$BQ$4:$BQ$134)</f>
        <v>283563405</v>
      </c>
      <c r="BR140" s="116">
        <f>SUMIF($E$4:$E$134,"211",$BR$4:$BR$134)</f>
        <v>0</v>
      </c>
      <c r="BS140" s="116">
        <f>SUMIF($E$4:$E$134,"211",$BS$4:$BS$134)</f>
        <v>0</v>
      </c>
      <c r="BT140" s="116">
        <f>SUMIF($E$4:$E$134,"211",$BT$4:$BT$134)</f>
        <v>0</v>
      </c>
      <c r="BU140" s="116">
        <f>SUMIF($E$4:$E$134,"211",$BU$4:$BU$134)</f>
        <v>0</v>
      </c>
      <c r="BV140" s="117">
        <f>SUMIF($E$4:$E$134,"211",$BV$4:$BV$134)</f>
        <v>477882523</v>
      </c>
      <c r="BW140" s="118">
        <f t="shared" si="133"/>
        <v>0.10470217264321083</v>
      </c>
      <c r="BX140" s="30">
        <f t="shared" si="134"/>
        <v>319009267</v>
      </c>
      <c r="BY140" s="113">
        <f>SUMIF($E$4:$E$134,"211",$BY$4:$BY$134)</f>
        <v>0</v>
      </c>
      <c r="BZ140" s="113">
        <f>SUMIF($E$4:$E$134,"211",$BZ$4:$BZ$134)</f>
        <v>256425934</v>
      </c>
      <c r="CA140" s="113">
        <f>SUMIF($E$4:$E$134,"211",$CA$4:$CA$134)</f>
        <v>0</v>
      </c>
      <c r="CB140" s="113">
        <f>SUMIF($E$4:$E$134,"211",$CB$4:$CB$134)</f>
        <v>0</v>
      </c>
      <c r="CC140" s="113">
        <f>SUMIF($E$4:$E$134,"211",$CC$4:$CC$134)</f>
        <v>0</v>
      </c>
      <c r="CD140" s="113">
        <f>SUMIF($E$4:$E$134,"211",$CD$4:$CD$134)</f>
        <v>0</v>
      </c>
      <c r="CE140" s="113">
        <f>SUMIF($E$4:$E$134,"211",$CE$4:$CE$134)</f>
        <v>0</v>
      </c>
      <c r="CF140" s="113">
        <f>SUMIF($E$4:$E$134,"211",$CF$4:$CF$134)</f>
        <v>0</v>
      </c>
      <c r="CG140" s="113">
        <f>SUMIF($E$4:$E$134,"211",$CG$4:$CG$134)</f>
        <v>0</v>
      </c>
      <c r="CH140" s="113">
        <f>SUMIF($E$4:$E$134,"211",$CH$4:$CH$134)</f>
        <v>0</v>
      </c>
      <c r="CI140" s="113">
        <f>SUMIF($E$4:$E$134,"211",$CI$4:$CI$134)</f>
        <v>0</v>
      </c>
      <c r="CJ140" s="113">
        <f>SUMIF($E$4:$E$134,"211",$CJ$4:$CJ$134)</f>
        <v>0</v>
      </c>
      <c r="CK140" s="113">
        <f>SUMIF($E$4:$E$134,"211",$CK$4:$CK$134)</f>
        <v>0</v>
      </c>
      <c r="CL140" s="113">
        <f>SUMIF($E$4:$E$134,"211",$CL$4:$CL$134)</f>
        <v>0</v>
      </c>
      <c r="CM140" s="113">
        <f>SUMIF($E$4:$E$134,"211",$CM$4:$CM$134)</f>
        <v>0</v>
      </c>
      <c r="CN140" s="113">
        <f>SUMIF($E$4:$E$134,"211",$CN$4:$CN$134)</f>
        <v>62583333</v>
      </c>
      <c r="CO140" s="113">
        <f>SUMIF($E$4:$E$134,"211",$CO$4:$CO$134)</f>
        <v>0</v>
      </c>
      <c r="CP140" s="113">
        <f>SUMIF($E$4:$E$134,"211",$CP$4:$CP$134)</f>
        <v>0</v>
      </c>
      <c r="CQ140" s="113">
        <f>SUMIF($E$4:$E$134,"211",$CQ$4:$CQ$134)</f>
        <v>0</v>
      </c>
      <c r="CR140" s="113">
        <f>SUMIF($E$4:$E$134,"211",$CR$4:$CR$134)</f>
        <v>0</v>
      </c>
      <c r="CS140" s="119">
        <f>SUMIF($E$4:$E$134,"211",$CS$4:$CS$134)</f>
        <v>0</v>
      </c>
      <c r="CT140" s="21">
        <f t="shared" si="135"/>
        <v>0.8952978273567892</v>
      </c>
      <c r="CU140" s="24">
        <f t="shared" ca="1" si="136"/>
        <v>2727816400</v>
      </c>
      <c r="CV140" s="116">
        <f ca="1">SUMIF($E$4:$E$135,"211",$CV$4:$CV$134)</f>
        <v>0</v>
      </c>
      <c r="CW140" s="116">
        <f>SUMIF($E$4:$E$134,"211",$CW$4:$CW$134)</f>
        <v>6914191</v>
      </c>
      <c r="CX140" s="116">
        <f>SUMIF($E$4:$E$134,"211",$CX$4:$CX$134)</f>
        <v>0</v>
      </c>
      <c r="CY140" s="116">
        <f>SUMIF($E$4:$E$134,"211",$CY$4:$CY$134)</f>
        <v>0</v>
      </c>
      <c r="CZ140" s="116">
        <f>SUMIF($E$4:$E$134,"211",$CZ$4:$CZ$134)</f>
        <v>0</v>
      </c>
      <c r="DA140" s="116">
        <f>SUMIF($E$4:$E$134,"211",$DA$4:$DA$134)</f>
        <v>244096406</v>
      </c>
      <c r="DB140" s="116">
        <f>SUMIF($E$4:$E$134,"211",$DB$4:$DB$134)</f>
        <v>1262000000</v>
      </c>
      <c r="DC140" s="116">
        <f>SUMIF($E$4:$E$134,"211",$DC$4:$DC$134)</f>
        <v>179000000</v>
      </c>
      <c r="DD140" s="116">
        <f>SUMIF($E$4:$E$134,"211",$DD$4:$DD$134)</f>
        <v>0</v>
      </c>
      <c r="DE140" s="120">
        <f>SUMIF($E$4:$E$134,"211",$DE$4:$DE$134)</f>
        <v>40000000</v>
      </c>
      <c r="DF140" s="120">
        <f>SUMIF($E$4:$E$134,"211",$DF$4:$DF$134)</f>
        <v>0</v>
      </c>
      <c r="DG140" s="120">
        <f>SUMIF($E$4:$E$134,"211",$DG$4:$DG$134)</f>
        <v>50000000</v>
      </c>
      <c r="DH140" s="120">
        <f>SUMIF($E$4:$E$134,"211",$DH$4:$DH$134)</f>
        <v>65000000</v>
      </c>
      <c r="DI140" s="120">
        <f>SUMIF($E$4:$E$134,"211",$DI$4:$DI$134)</f>
        <v>45200000</v>
      </c>
      <c r="DJ140" s="120">
        <f>SUMIF($E$4:$E$134,"211",$DJ$4:$DJ$134)</f>
        <v>0</v>
      </c>
      <c r="DK140" s="120">
        <f>SUMIF($E$4:$E$134,"211",$DK$4:$DK$134)</f>
        <v>285223280</v>
      </c>
      <c r="DL140" s="120">
        <f>SUMIF($E$4:$E$134,"211",$DL$4:$DL$134)</f>
        <v>0</v>
      </c>
      <c r="DM140" s="120">
        <f>SUMIF($E$4:$E$134,"211",$DM$4:$DM$134)</f>
        <v>0</v>
      </c>
      <c r="DN140" s="120">
        <f>SUMIF($E$4:$E$134,"211",$DN$4:$DN$134)</f>
        <v>0</v>
      </c>
      <c r="DO140" s="120">
        <f>SUMIF($E$4:$E$134,"211",$DO$4:$DO$134)</f>
        <v>0</v>
      </c>
      <c r="DP140" s="120">
        <f>SUMIF($E$4:$E$134,"211",$DP$4:$DP$134)</f>
        <v>550382523</v>
      </c>
    </row>
    <row r="141" spans="1:120" ht="18" customHeight="1" x14ac:dyDescent="0.3">
      <c r="C141" s="121"/>
      <c r="D141" s="111" t="s">
        <v>289</v>
      </c>
      <c r="E141" s="122">
        <v>301</v>
      </c>
      <c r="F141" s="112"/>
      <c r="G141" s="113">
        <f>SUMIF($E$4:$E$134,"301",$G$4:$G$134)</f>
        <v>2679419951</v>
      </c>
      <c r="H141" s="114">
        <f>SUMIF($E$4:$E$135,"301",$H$4:$H$135)</f>
        <v>328968376</v>
      </c>
      <c r="I141" s="114">
        <f>SUMIF($E$4:$E$135,"301",$I$4:$I$135)</f>
        <v>180000000</v>
      </c>
      <c r="J141" s="114">
        <f>SUMIF($E$4:$E$135,"301",$J$4:$J$135)</f>
        <v>0</v>
      </c>
      <c r="K141" s="113">
        <f>SUMIF($E$4:$E$134,"301",$K$4:$K$134)</f>
        <v>0</v>
      </c>
      <c r="L141" s="112">
        <f>SUMIF($E$4:$E$134,"301",$L$4:$L$134)</f>
        <v>208000000</v>
      </c>
      <c r="M141" s="112">
        <f>SUMIF($E$4:$E$134,"301",$M$4:$M$134)</f>
        <v>0</v>
      </c>
      <c r="N141" s="112">
        <f>SUMIF($E$4:$E$134,"301",$N$4:$N$134)</f>
        <v>0</v>
      </c>
      <c r="O141" s="112">
        <f>SUMIF($E$4:$E$134,"301",$O$4:$O$134)</f>
        <v>0</v>
      </c>
      <c r="P141" s="112">
        <f>SUMIF($E$4:$E$134,"301",$P$4:$P$134)</f>
        <v>0</v>
      </c>
      <c r="Q141" s="112">
        <f>SUMIF($E$4:$E$134,"301",$Q$4:$Q$134)</f>
        <v>0</v>
      </c>
      <c r="R141" s="112">
        <f>SUMIF($E$4:$E$134,"301",$R$4:$R$134)</f>
        <v>0</v>
      </c>
      <c r="S141" s="112">
        <f>SUMIF($E$4:$E$134,"301",$S$4:$S$134)</f>
        <v>0</v>
      </c>
      <c r="T141" s="112">
        <f>SUMIF($E$4:$E$134,"301",$T$4:$T$134)</f>
        <v>0</v>
      </c>
      <c r="U141" s="112">
        <f>SUMIF($E$4:$E$134,"301",$U$4:$U$134)</f>
        <v>0</v>
      </c>
      <c r="V141" s="112">
        <f>SUMIF($E$4:$E$134,"301",$V$4:$V$134)</f>
        <v>0</v>
      </c>
      <c r="W141" s="112">
        <f>SUMIF($E$4:$E$134,"301",$W$4:$W$134)</f>
        <v>100000000</v>
      </c>
      <c r="X141" s="112">
        <f>SUMIF($E$4:$E$134,"301",$X$4:$X$134)</f>
        <v>0</v>
      </c>
      <c r="Y141" s="112">
        <f>SUMIF($E$4:$E$134,"301",$Y$4:$Y$134)</f>
        <v>0</v>
      </c>
      <c r="Z141" s="112">
        <f>SUMIF($E$4:$E$134,"301",$Z$4:$Z$134)</f>
        <v>1770728185</v>
      </c>
      <c r="AA141" s="112"/>
      <c r="AB141" s="112">
        <f>SUMIF($E$4:$E$134,"301",$AB$4:$AB$134)</f>
        <v>91723390</v>
      </c>
      <c r="AC141" s="115">
        <f t="shared" si="130"/>
        <v>0.77278363931985217</v>
      </c>
      <c r="AD141" s="113">
        <f>SUMIF($E$4:$E$134,"301",$AD$4:$AD$134)</f>
        <v>2070611901</v>
      </c>
      <c r="AE141" s="113">
        <f>SUMIF($E$4:$E$134,"301",$AE$4:$AE$134)</f>
        <v>328965376</v>
      </c>
      <c r="AF141" s="113">
        <f>SUMIF($E$4:$E$134,"301",$AF$4:$AF$134)</f>
        <v>114760000</v>
      </c>
      <c r="AG141" s="113">
        <f>SUMIF($E$4:$E$134,"301",$AG$4:$AG$134)</f>
        <v>0</v>
      </c>
      <c r="AH141" s="113">
        <f>SUMIF($E$4:$E$134,"301",$AH$4:$AH$134)</f>
        <v>0</v>
      </c>
      <c r="AI141" s="113">
        <f>SUMIF($E$4:$E$134,"301",$AI$4:$AI$134)</f>
        <v>150000000</v>
      </c>
      <c r="AJ141" s="113">
        <f>SUMIF($E$4:$E$134,"301",$AJ$4:$AJ$134)</f>
        <v>0</v>
      </c>
      <c r="AK141" s="113">
        <f>SUMIF($E$4:$E$134,"301",$AK$4:$AK$134)</f>
        <v>0</v>
      </c>
      <c r="AL141" s="113">
        <f>SUMIF($E$4:$E$134,"301",$AL$4:$AL$134)</f>
        <v>0</v>
      </c>
      <c r="AM141" s="113">
        <f>SUMIF($E$4:$E$134,"301",$AM$4:$AM$134)</f>
        <v>0</v>
      </c>
      <c r="AN141" s="113">
        <f>SUMIF($E$4:$E$134,"301",$AN$4:$AN$134)</f>
        <v>0</v>
      </c>
      <c r="AO141" s="113">
        <f>SUMIF($E$4:$E$134,"301",$AO$4:$AO$134)</f>
        <v>0</v>
      </c>
      <c r="AP141" s="113">
        <f>SUMIF($E$4:$E$134,"301",$AP$4:$AP$134)</f>
        <v>0</v>
      </c>
      <c r="AQ141" s="113">
        <f>SUMIF($E$4:$E$134,"301",$AQ$4:$AQ$134)</f>
        <v>0</v>
      </c>
      <c r="AR141" s="113">
        <f>SUMIF($E$4:$E$134,"301",$AR$4:$AR$134)</f>
        <v>0</v>
      </c>
      <c r="AS141" s="113">
        <f>SUMIF($E$4:$E$134,"301",$AS$4:$AS$134)</f>
        <v>0</v>
      </c>
      <c r="AT141" s="113">
        <f>SUMIF($E$4:$E$134,"301",$AT$4:$AT$134)</f>
        <v>0</v>
      </c>
      <c r="AU141" s="113">
        <f>SUMIF($E$4:$E$134,"301",$AU$4:$AU$134)</f>
        <v>0</v>
      </c>
      <c r="AV141" s="113">
        <f>SUMIF($E$4:$E$134,"301",$AV$4:$AV$134)</f>
        <v>0</v>
      </c>
      <c r="AW141" s="113">
        <f>SUMIF($E$4:$E$134,"301",$AW$4:$AW$134)</f>
        <v>1426086525</v>
      </c>
      <c r="AX141" s="113">
        <f>SUMIF($E$4:$E$134,"301",$AX$4:$AX$134)</f>
        <v>0</v>
      </c>
      <c r="AY141" s="113">
        <f>SUMIF($E$4:$E$134,"301",$AY$4:$AY$134)</f>
        <v>50800000</v>
      </c>
      <c r="AZ141" s="98">
        <f t="shared" si="131"/>
        <v>0.22721636068014783</v>
      </c>
      <c r="BA141" s="24">
        <f t="shared" si="132"/>
        <v>608808050</v>
      </c>
      <c r="BB141" s="116">
        <f>SUMIF($E$4:$E$134,"301",$BB$4:$BB$134)</f>
        <v>3000</v>
      </c>
      <c r="BC141" s="116">
        <f>SUMIF($E$4:$E$134,"301",$BC$4:$BC$134)</f>
        <v>65240000</v>
      </c>
      <c r="BD141" s="116">
        <f>SUMIF($E$4:$E$134,"301",$BD$4:$BD$134)</f>
        <v>0</v>
      </c>
      <c r="BE141" s="116">
        <f>SUMIF($E$4:$E$134,"301",$BE$4:$BE$134)</f>
        <v>0</v>
      </c>
      <c r="BF141" s="116">
        <f>SUMIF($E$4:$E$134,"301",$BF$4:$BF$134)</f>
        <v>58000000</v>
      </c>
      <c r="BG141" s="116">
        <f>SUMIF($E$4:$E$134,"301",$BG$4:$BG$134)</f>
        <v>0</v>
      </c>
      <c r="BH141" s="116">
        <f>SUMIF($E$4:$E$134,"301",$BH$4:$BH$134)</f>
        <v>0</v>
      </c>
      <c r="BI141" s="116">
        <f>SUMIF($E$4:$E$134,"301",$BI$4:$BI$134)</f>
        <v>0</v>
      </c>
      <c r="BJ141" s="116">
        <f>SUMIF($E$4:$E$134,"301",$BJ$4:$BJ$134)</f>
        <v>0</v>
      </c>
      <c r="BK141" s="116">
        <f>SUMIF($E$4:$E$134,"301",$BK$4:$BK$134)</f>
        <v>0</v>
      </c>
      <c r="BL141" s="116">
        <f>SUMIF($E$4:$E$134,"301",$BL$4:$BL$134)</f>
        <v>0</v>
      </c>
      <c r="BM141" s="116">
        <f>SUMIF($E$4:$E$134,"301",$BM$4:$BM$134)</f>
        <v>0</v>
      </c>
      <c r="BN141" s="116">
        <f>SUMIF($E$4:$E$134,"301",$BN$4:$BN$134)</f>
        <v>0</v>
      </c>
      <c r="BO141" s="116">
        <f>SUMIF($E$4:$E$134,"301",$BO$4:$BO$134)</f>
        <v>0</v>
      </c>
      <c r="BP141" s="116">
        <f>SUMIF($E$4:$E$134,"301",$BP$4:$BP$134)</f>
        <v>0</v>
      </c>
      <c r="BQ141" s="116">
        <f>SUMIF($E$4:$E$134,"301",$BQ$4:$BQ$134)</f>
        <v>100000000</v>
      </c>
      <c r="BR141" s="116">
        <f>SUMIF($E$4:$E$134,"301",$BR$4:$BR$134)</f>
        <v>0</v>
      </c>
      <c r="BS141" s="116">
        <f>SUMIF($E$4:$E$134,"301",$BS$4:$BS$134)</f>
        <v>0</v>
      </c>
      <c r="BT141" s="116">
        <f>SUMIF($E$4:$E$134,"301",$BT$4:$BT$134)</f>
        <v>344641660</v>
      </c>
      <c r="BU141" s="116">
        <f>SUMIF($E$4:$E$134,"301",$BU$4:$BU$134)</f>
        <v>0</v>
      </c>
      <c r="BV141" s="117">
        <f>SUMIF($E$4:$E$134,"301",$BV$4:$BV$134)</f>
        <v>40923390</v>
      </c>
      <c r="BW141" s="118">
        <f t="shared" si="133"/>
        <v>0.11844603638244687</v>
      </c>
      <c r="BX141" s="30">
        <f t="shared" si="134"/>
        <v>317366673</v>
      </c>
      <c r="BY141" s="113">
        <f>SUMIF($E$4:$E$134,"301",$BY$4:$BY$134)</f>
        <v>0</v>
      </c>
      <c r="BZ141" s="113">
        <f>SUMIF($E$4:$E$134,"301",$BZ$4:$BZ$134)</f>
        <v>114720003</v>
      </c>
      <c r="CA141" s="113">
        <f>SUMIF($E$4:$E$134,"301",$CA$4:$CA$134)</f>
        <v>0</v>
      </c>
      <c r="CB141" s="113">
        <f>SUMIF($E$4:$E$134,"301",$CB$4:$CB$134)</f>
        <v>0</v>
      </c>
      <c r="CC141" s="113">
        <f>SUMIF($E$4:$E$134,"301",$CC$4:$CC$134)</f>
        <v>125960004</v>
      </c>
      <c r="CD141" s="113">
        <f>SUMIF($E$4:$E$134,"301",$CD$4:$CD$134)</f>
        <v>0</v>
      </c>
      <c r="CE141" s="113">
        <f>SUMIF($E$4:$E$134,"301",$CE$4:$CE$134)</f>
        <v>0</v>
      </c>
      <c r="CF141" s="113">
        <f>SUMIF($E$4:$E$134,"301",$CF$4:$CF$134)</f>
        <v>0</v>
      </c>
      <c r="CG141" s="113">
        <f>SUMIF($E$4:$E$134,"301",$CG$4:$CG$134)</f>
        <v>0</v>
      </c>
      <c r="CH141" s="113">
        <f>SUMIF($E$4:$E$134,"301",$CH$4:$CH$134)</f>
        <v>0</v>
      </c>
      <c r="CI141" s="113">
        <f>SUMIF($E$4:$E$134,"301",$CI$4:$CI$134)</f>
        <v>0</v>
      </c>
      <c r="CJ141" s="113">
        <f>SUMIF($E$4:$E$134,"301",$CJ$4:$CJ$134)</f>
        <v>0</v>
      </c>
      <c r="CK141" s="113">
        <f>SUMIF($E$4:$E$134,"301",$CK$4:$CK$134)</f>
        <v>0</v>
      </c>
      <c r="CL141" s="113">
        <f>SUMIF($E$4:$E$134,"301",$CL$4:$CL$134)</f>
        <v>0</v>
      </c>
      <c r="CM141" s="113">
        <f>SUMIF($E$4:$E$134,"301",$CM$4:$CM$134)</f>
        <v>0</v>
      </c>
      <c r="CN141" s="113">
        <f>SUMIF($E$4:$E$134,"301",$CN$4:$CN$134)</f>
        <v>0</v>
      </c>
      <c r="CO141" s="113">
        <f>SUMIF($E$4:$E$134,"301",$CO$4:$CO$134)</f>
        <v>0</v>
      </c>
      <c r="CP141" s="113">
        <f>SUMIF($E$4:$E$134,"301",$CP$4:$CP$134)</f>
        <v>0</v>
      </c>
      <c r="CQ141" s="113">
        <f>SUMIF($E$4:$E$134,"301",$CQ$4:$CQ$134)</f>
        <v>65626666</v>
      </c>
      <c r="CR141" s="113">
        <f>SUMIF($E$4:$E$134,"301",$CR$4:$CR$134)</f>
        <v>0</v>
      </c>
      <c r="CS141" s="119">
        <f>SUMIF($E$4:$E$134,"301",$CS$4:$CS$134)</f>
        <v>11060000</v>
      </c>
      <c r="CT141" s="21">
        <f t="shared" si="135"/>
        <v>0.88155396361755312</v>
      </c>
      <c r="CU141" s="24">
        <f ca="1">SUM(CV141:DP141)</f>
        <v>2362053278</v>
      </c>
      <c r="CV141" s="116">
        <f ca="1">SUMIF($E$4:$E$135,"301",$CV$4:$CV$134)</f>
        <v>328968376</v>
      </c>
      <c r="CW141" s="116">
        <f>SUMIF($E$4:$E$134,"301",$CW$4:$CW$134)</f>
        <v>65279997</v>
      </c>
      <c r="CX141" s="116">
        <f>SUMIF($E$4:$E$134,"301",$CX$4:$CX$134)</f>
        <v>0</v>
      </c>
      <c r="CY141" s="116">
        <f>SUMIF($E$4:$E$134,"301",$CY$4:$CY$134)</f>
        <v>0</v>
      </c>
      <c r="CZ141" s="116">
        <f>SUMIF($E$4:$E$134,"301",$CZ$4:$CZ$134)</f>
        <v>82039996</v>
      </c>
      <c r="DA141" s="116">
        <f>SUMIF($E$4:$E$134,"301",$DA$4:$DA$134)</f>
        <v>0</v>
      </c>
      <c r="DB141" s="116">
        <f>SUMIF($E$4:$E$134,"301",$DB$4:$DB$134)</f>
        <v>0</v>
      </c>
      <c r="DC141" s="116">
        <f>SUMIF($E$4:$E$134,"301",$DC$4:$DC$134)</f>
        <v>0</v>
      </c>
      <c r="DD141" s="116">
        <f>SUMIF($E$4:$E$134,"301",$DD$4:$DD$134)</f>
        <v>0</v>
      </c>
      <c r="DE141" s="120">
        <f>SUMIF($E$4:$E$134,"301",$DE$4:$DE$134)</f>
        <v>0</v>
      </c>
      <c r="DF141" s="120">
        <f>SUMIF($E$4:$E$134,"301",$DF$4:$DF$134)</f>
        <v>0</v>
      </c>
      <c r="DG141" s="120">
        <f>SUMIF($E$4:$E$134,"301",$DG$4:$DG$134)</f>
        <v>0</v>
      </c>
      <c r="DH141" s="120">
        <f>SUMIF($E$4:$E$134,"301",$DH$4:$DH$134)</f>
        <v>0</v>
      </c>
      <c r="DI141" s="120">
        <f>SUMIF($E$4:$E$134,"301",$DI$4:$DI$134)</f>
        <v>0</v>
      </c>
      <c r="DJ141" s="120">
        <f>SUMIF($E$4:$E$134,"301",$DJ$4:$DJ$134)</f>
        <v>0</v>
      </c>
      <c r="DK141" s="120">
        <f>SUMIF($E$4:$E$134,"301",$DK$4:$DK$134)</f>
        <v>100000000</v>
      </c>
      <c r="DL141" s="120">
        <f>SUMIF($E$4:$E$134,"301",$DL$4:$DL$134)</f>
        <v>0</v>
      </c>
      <c r="DM141" s="120">
        <f>SUMIF($E$4:$E$134,"301",$DM$4:$DM$134)</f>
        <v>0</v>
      </c>
      <c r="DN141" s="120">
        <f>SUMIF($E$4:$E$134,"301",$DN$4:$DN$134)</f>
        <v>1705101519</v>
      </c>
      <c r="DO141" s="120">
        <f>SUMIF($E$4:$E$134,"301",$DO$4:$DO$134)</f>
        <v>0</v>
      </c>
      <c r="DP141" s="120">
        <f>SUMIF($E$4:$E$134,"301",$DP$4:$DP$134)</f>
        <v>80663390</v>
      </c>
    </row>
    <row r="142" spans="1:120" ht="16.5" customHeight="1" x14ac:dyDescent="0.3">
      <c r="C142" s="121"/>
      <c r="D142" s="111" t="s">
        <v>383</v>
      </c>
      <c r="E142" s="104">
        <v>310</v>
      </c>
      <c r="F142" s="112"/>
      <c r="G142" s="113">
        <f>SUMIF($E$4:$E$134,"310",$G$4:$G$134)</f>
        <v>694000000</v>
      </c>
      <c r="H142" s="114">
        <f>SUMIF($E$4:$E$134,"310",$H$4:$H$134)</f>
        <v>0</v>
      </c>
      <c r="I142" s="114">
        <f>SUMIF($E$4:$E$134,"310",$I$4:$I$134)</f>
        <v>540000000</v>
      </c>
      <c r="J142" s="114">
        <f>SUMIF($E$4:$E$135,"310",$J$4:$J$135)</f>
        <v>0</v>
      </c>
      <c r="K142" s="113">
        <f>SUMIF($E$4:$E$134,"310",$K$4:$K$134)</f>
        <v>0</v>
      </c>
      <c r="L142" s="112">
        <f>SUMIF($E$4:$E$134,"310",$L$4:$L$134)</f>
        <v>0</v>
      </c>
      <c r="M142" s="112">
        <f>SUMIF($E$4:$E$134,"310",$M$4:$M$134)</f>
        <v>0</v>
      </c>
      <c r="N142" s="112">
        <f>SUMIF($E$4:$E$134,"310",$N$4:$N$134)</f>
        <v>0</v>
      </c>
      <c r="O142" s="112">
        <f>SUMIF($E$4:$E$134,"310",$O$4:$O$134)</f>
        <v>0</v>
      </c>
      <c r="P142" s="112">
        <f>SUMIF($E$4:$E$134,"310",$P$4:$P$134)</f>
        <v>0</v>
      </c>
      <c r="Q142" s="112">
        <f>SUMIF($E$4:$E$134,"310",$Q$4:$Q$134)</f>
        <v>0</v>
      </c>
      <c r="R142" s="112">
        <f>SUMIF($E$4:$E$134,"310",$R$4:$R$134)</f>
        <v>0</v>
      </c>
      <c r="S142" s="112">
        <f>SUMIF($E$4:$E$134,"310",$S$4:$S$134)</f>
        <v>0</v>
      </c>
      <c r="T142" s="112">
        <f>SUMIF($E$4:$E$134,"310",$T$4:$T$134)</f>
        <v>0</v>
      </c>
      <c r="U142" s="112">
        <f>SUMIF($E$4:$E$134,"310",$U$4:$U$134)</f>
        <v>0</v>
      </c>
      <c r="V142" s="112">
        <f>SUMIF($E$4:$E$134,"310",$V$4:$V$134)</f>
        <v>0</v>
      </c>
      <c r="W142" s="112">
        <f>SUMIF($E$4:$E$134,"310",$W$4:$W$134)</f>
        <v>76000000</v>
      </c>
      <c r="X142" s="112">
        <f>SUMIF($E$4:$E$134,"310",$X$4:$X$134)</f>
        <v>0</v>
      </c>
      <c r="Y142" s="112">
        <f>SUMIF($E$4:$E$134,"310",$Y$4:$Y$134)</f>
        <v>0</v>
      </c>
      <c r="Z142" s="112">
        <f>SUMIF($E$4:$E$126,"310",$Z$4:$Z$126)</f>
        <v>0</v>
      </c>
      <c r="AA142" s="112"/>
      <c r="AB142" s="112">
        <f>SUMIF($E$4:$E$134,"310",$AB$4:$AB$134)</f>
        <v>78000000</v>
      </c>
      <c r="AC142" s="115">
        <f t="shared" si="130"/>
        <v>0.23804034582132566</v>
      </c>
      <c r="AD142" s="113">
        <f>SUMIF($E$4:$E$134,"310",$AD$4:$AD$134)</f>
        <v>165200000</v>
      </c>
      <c r="AE142" s="113">
        <f>SUMIF($E$4:$E$134,"310",$AE$4:$AE$134)</f>
        <v>0</v>
      </c>
      <c r="AF142" s="113">
        <f>SUMIF($E$4:$E$134,"310",$AF$4:$AF$134)</f>
        <v>145200000</v>
      </c>
      <c r="AG142" s="113">
        <f>SUMIF($E$4:$E$134,"310",$AG$4:$AG$134)</f>
        <v>0</v>
      </c>
      <c r="AH142" s="113">
        <f>SUMIF($E$4:$E$134,"310",$AH$4:$AH$134)</f>
        <v>0</v>
      </c>
      <c r="AI142" s="113">
        <f>SUMIF($E$4:$E$134,"310",$AI$4:$AI$134)</f>
        <v>0</v>
      </c>
      <c r="AJ142" s="113">
        <f>SUMIF($E$4:$E$134,"310",$AJ$4:$AJ$134)</f>
        <v>0</v>
      </c>
      <c r="AK142" s="113">
        <f>SUMIF($E$4:$E$134,"310",$AK$4:$AK$134)</f>
        <v>0</v>
      </c>
      <c r="AL142" s="113">
        <f>SUMIF($E$4:$E$134,"310",$AL$4:$AL$134)</f>
        <v>0</v>
      </c>
      <c r="AM142" s="113">
        <f>SUMIF($E$4:$E$134,"310",$AM$4:$AM$134)</f>
        <v>0</v>
      </c>
      <c r="AN142" s="113">
        <f>SUMIF($E$4:$E$134,"310",$AN$4:$AN$134)</f>
        <v>0</v>
      </c>
      <c r="AO142" s="113">
        <f>SUMIF($E$4:$E$134,"310",$AO$4:$AO$134)</f>
        <v>0</v>
      </c>
      <c r="AP142" s="113">
        <f>SUMIF($E$4:$E$134,"310",$AP$4:$AP$134)</f>
        <v>0</v>
      </c>
      <c r="AQ142" s="113">
        <f>SUMIF($E$4:$E$134,"310",$AQ$4:$AQ$134)</f>
        <v>0</v>
      </c>
      <c r="AR142" s="113">
        <f>SUMIF($E$4:$E$134,"310",$AR$4:$AR$134)</f>
        <v>0</v>
      </c>
      <c r="AS142" s="113">
        <f>SUMIF($E$4:$E$134,"310",$AS$4:$AS$134)</f>
        <v>0</v>
      </c>
      <c r="AT142" s="113">
        <f>SUMIF($E$4:$E$134,"310",$AT$4:$AT$134)</f>
        <v>0</v>
      </c>
      <c r="AU142" s="113">
        <f>SUMIF($E$4:$E$134,"310",$AU$4:$AU$134)</f>
        <v>0</v>
      </c>
      <c r="AV142" s="113">
        <f>SUMIF($E$4:$E$134,"310",$AV$4:$AV$134)</f>
        <v>0</v>
      </c>
      <c r="AW142" s="113">
        <f>SUMIF($E$4:$E$134,"310",$AW$4:$AW$134)</f>
        <v>0</v>
      </c>
      <c r="AX142" s="113">
        <f>SUMIF($E$4:$E$134,"310",$AX$4:$AX$134)</f>
        <v>0</v>
      </c>
      <c r="AY142" s="113">
        <f>SUMIF($E$4:$E$134,"310",$AY$4:$AY$134)</f>
        <v>20000000</v>
      </c>
      <c r="AZ142" s="98">
        <f t="shared" si="131"/>
        <v>0.76195965417867439</v>
      </c>
      <c r="BA142" s="24">
        <f t="shared" si="132"/>
        <v>528800000</v>
      </c>
      <c r="BB142" s="116">
        <f>SUMIF($E$4:$E$134,"310",$BB$4:$BB$134)</f>
        <v>0</v>
      </c>
      <c r="BC142" s="116">
        <f>SUMIF($E$4:$E$134,"310",$BC$4:$BC$134)</f>
        <v>394800000</v>
      </c>
      <c r="BD142" s="116">
        <f>SUMIF($E$4:$E$134,"310",$BD$4:$BD$134)</f>
        <v>0</v>
      </c>
      <c r="BE142" s="116">
        <f>SUMIF($E$4:$E$134,"310",$BE$4:$BE$134)</f>
        <v>0</v>
      </c>
      <c r="BF142" s="116">
        <f>SUMIF($E$4:$E$134,"310",$BF$4:$BF$134)</f>
        <v>0</v>
      </c>
      <c r="BG142" s="116">
        <f>SUMIF($E$4:$E$134,"310",$BG$4:$BG$134)</f>
        <v>0</v>
      </c>
      <c r="BH142" s="116">
        <f>SUMIF($E$4:$E$134,"310",$BH$4:$BH$134)</f>
        <v>0</v>
      </c>
      <c r="BI142" s="116">
        <f>SUMIF($E$4:$E$134,"310",$BI$4:$BI$134)</f>
        <v>0</v>
      </c>
      <c r="BJ142" s="116">
        <f>SUMIF($E$4:$E$134,"310",$BJ$4:$BJ$134)</f>
        <v>0</v>
      </c>
      <c r="BK142" s="116">
        <f>SUMIF($E$4:$E$134,"310",$BK$4:$BK$134)</f>
        <v>0</v>
      </c>
      <c r="BL142" s="116">
        <f>SUMIF($E$4:$E$134,"310",$BL$4:$BL$134)</f>
        <v>0</v>
      </c>
      <c r="BM142" s="116">
        <f>SUMIF($E$4:$E$134,"310",$BM$4:$BM$134)</f>
        <v>0</v>
      </c>
      <c r="BN142" s="116">
        <f>SUMIF($E$4:$E$134,"310",$BN$4:$BN$134)</f>
        <v>0</v>
      </c>
      <c r="BO142" s="116">
        <f>SUMIF($E$4:$E$134,"310",$BO$4:$BO$134)</f>
        <v>0</v>
      </c>
      <c r="BP142" s="116">
        <f>SUMIF($E$4:$E$134,"310",$BP$4:$BP$134)</f>
        <v>0</v>
      </c>
      <c r="BQ142" s="116">
        <f>SUMIF($E$4:$E$134,"310",$BQ$4:$BQ$134)</f>
        <v>76000000</v>
      </c>
      <c r="BR142" s="116">
        <f>SUMIF($E$4:$E$134,"310",$BR$4:$BR$134)</f>
        <v>0</v>
      </c>
      <c r="BS142" s="116">
        <f>SUMIF($E$4:$E$134,"310",$BS$4:$BS$134)</f>
        <v>0</v>
      </c>
      <c r="BT142" s="116">
        <f>SUMIF($E$4:$E$134,"310",$BT$4:$BT$134)</f>
        <v>0</v>
      </c>
      <c r="BU142" s="116">
        <f>SUMIF($E$4:$E$134,"310",$BU$4:$BU$134)</f>
        <v>0</v>
      </c>
      <c r="BV142" s="117">
        <f>SUMIF($E$4:$E$134,"310",$BV$4:$BV$134)</f>
        <v>58000000</v>
      </c>
      <c r="BW142" s="118">
        <f t="shared" si="133"/>
        <v>4.4842252161383288E-2</v>
      </c>
      <c r="BX142" s="30">
        <f t="shared" si="134"/>
        <v>31120523</v>
      </c>
      <c r="BY142" s="113">
        <f>SUMIF($E$4:$E$134,"310",$BY$4:$BY$134)</f>
        <v>0</v>
      </c>
      <c r="BZ142" s="113">
        <f>SUMIF($E$4:$E$134,"310",$BZ$4:$BZ$134)</f>
        <v>31120523</v>
      </c>
      <c r="CA142" s="113">
        <f>SUMIF($E$4:$E$134,"310",$CA$4:$CA$134)</f>
        <v>0</v>
      </c>
      <c r="CB142" s="113">
        <f>SUMIF($E$4:$E$134,"310",$CB$4:$CB$134)</f>
        <v>0</v>
      </c>
      <c r="CC142" s="113">
        <f>SUMIF($E$4:$E$134,"310",$CC$4:$CC$134)</f>
        <v>0</v>
      </c>
      <c r="CD142" s="113">
        <f>SUMIF($E$4:$E$134,"310",$CD$4:$CD$134)</f>
        <v>0</v>
      </c>
      <c r="CE142" s="113">
        <f>SUMIF($E$4:$E$134,"310",$CE$4:$CE$134)</f>
        <v>0</v>
      </c>
      <c r="CF142" s="113">
        <f>SUMIF($E$4:$E$134,"310",$CF$4:$CF$134)</f>
        <v>0</v>
      </c>
      <c r="CG142" s="113">
        <f>SUMIF($E$4:$E$134,"310",$CG$4:$CG$134)</f>
        <v>0</v>
      </c>
      <c r="CH142" s="113">
        <f>SUMIF($E$4:$E$134,"310",$CH$4:$CH$134)</f>
        <v>0</v>
      </c>
      <c r="CI142" s="113">
        <f>SUMIF($E$4:$E$134,"310",$CI$4:$CI$134)</f>
        <v>0</v>
      </c>
      <c r="CJ142" s="113">
        <f>SUMIF($E$4:$E$134,"310",$CJ$4:$CJ$134)</f>
        <v>0</v>
      </c>
      <c r="CK142" s="113">
        <f>SUMIF($E$4:$E$134,"310",$CK$4:$CK$134)</f>
        <v>0</v>
      </c>
      <c r="CL142" s="113">
        <f>SUMIF($E$4:$E$134,"310",$CL$4:$CL$134)</f>
        <v>0</v>
      </c>
      <c r="CM142" s="113">
        <f>SUMIF($E$4:$E$134,"310",$CM$4:$CM$134)</f>
        <v>0</v>
      </c>
      <c r="CN142" s="113">
        <f>SUMIF($E$4:$E$134,"310",$CN$4:$CN$134)</f>
        <v>0</v>
      </c>
      <c r="CO142" s="113">
        <f>SUMIF($E$4:$E$134,"310",$CO$4:$CO$134)</f>
        <v>0</v>
      </c>
      <c r="CP142" s="113">
        <f>SUMIF($E$4:$E$134,"310",$CP$4:$CP$134)</f>
        <v>0</v>
      </c>
      <c r="CQ142" s="113">
        <f>SUMIF($E$4:$E$134,"310",$CQ$4:$CQ$134)</f>
        <v>0</v>
      </c>
      <c r="CR142" s="113">
        <f>SUMIF($E$4:$E$134,"310",$CR$4:$CR$134)</f>
        <v>0</v>
      </c>
      <c r="CS142" s="119">
        <f>SUMIF($E$4:$E$134,"310",$CS$4:$CS$134)</f>
        <v>0</v>
      </c>
      <c r="CT142" s="21">
        <f t="shared" si="135"/>
        <v>0.95515774783861673</v>
      </c>
      <c r="CU142" s="24">
        <f t="shared" si="136"/>
        <v>662879477</v>
      </c>
      <c r="CV142" s="116">
        <f>SUMIF($E$4:$E$134,"310",$CV$4:$CV$134)</f>
        <v>0</v>
      </c>
      <c r="CW142" s="116">
        <f>SUMIF($E$4:$E$134,"310",$CW$4:$CW$134)</f>
        <v>508879477</v>
      </c>
      <c r="CX142" s="116">
        <f>SUMIF($E$4:$E$134,"310",$CX$4:$CX$134)</f>
        <v>0</v>
      </c>
      <c r="CY142" s="116">
        <f>SUMIF($E$4:$E$134,"310",$CY$4:$CY$134)</f>
        <v>0</v>
      </c>
      <c r="CZ142" s="116">
        <f>SUMIF($E$4:$E$134,"310",$CZ$4:$CZ$134)</f>
        <v>0</v>
      </c>
      <c r="DA142" s="116">
        <f>SUMIF($E$4:$E$134,"310",$DA$4:$DA$134)</f>
        <v>0</v>
      </c>
      <c r="DB142" s="116">
        <f>SUMIF($E$4:$E$134,"310",$DB$4:$DB$134)</f>
        <v>0</v>
      </c>
      <c r="DC142" s="116">
        <f>SUMIF($E$4:$E$134,"310",$DC$4:$DC$134)</f>
        <v>0</v>
      </c>
      <c r="DD142" s="116">
        <f>SUMIF($E$4:$E$134,"310",$DD$4:$DD$134)</f>
        <v>0</v>
      </c>
      <c r="DE142" s="120">
        <f>SUMIF($E$4:$E$134,"310",$DE$4:$DE$134)</f>
        <v>0</v>
      </c>
      <c r="DF142" s="120">
        <f>SUMIF($E$4:$E$134,"310",$DF$4:$DF$134)</f>
        <v>0</v>
      </c>
      <c r="DG142" s="120">
        <f>SUMIF($E$4:$E$134,"310",$DG$4:$DG$134)</f>
        <v>0</v>
      </c>
      <c r="DH142" s="120">
        <f>SUMIF($E$4:$E$134,"310",$DH$4:$DH$134)</f>
        <v>0</v>
      </c>
      <c r="DI142" s="120">
        <f>SUMIF($E$4:$E$134,"310",$DI$4:$DI$134)</f>
        <v>0</v>
      </c>
      <c r="DJ142" s="120">
        <f>SUMIF($E$4:$E$134,"310",$DJ$4:$DJ$134)</f>
        <v>0</v>
      </c>
      <c r="DK142" s="120">
        <f>SUMIF($E$4:$E$134,"310",$DK$4:$DK$134)</f>
        <v>76000000</v>
      </c>
      <c r="DL142" s="120">
        <f>SUMIF($E$4:$E$134,"310",$DL$4:$DL$134)</f>
        <v>0</v>
      </c>
      <c r="DM142" s="120">
        <f>SUMIF($E$4:$E$134,"310",$DM$4:$DM$134)</f>
        <v>0</v>
      </c>
      <c r="DN142" s="120">
        <f>SUMIF($E$4:$E$134,"310",$DN$4:$DN$134)</f>
        <v>0</v>
      </c>
      <c r="DO142" s="120">
        <f>SUMIF($E$4:$E$134,"310",$DO$4:$DO$134)</f>
        <v>0</v>
      </c>
      <c r="DP142" s="120">
        <f>SUMIF($E$4:$E$134,"310",$DP$4:$DP$134)</f>
        <v>78000000</v>
      </c>
    </row>
    <row r="143" spans="1:120" x14ac:dyDescent="0.3">
      <c r="C143" s="123"/>
      <c r="D143" s="111" t="s">
        <v>384</v>
      </c>
      <c r="E143" s="104">
        <v>410</v>
      </c>
      <c r="F143" s="112"/>
      <c r="G143" s="113">
        <f>SUMIF($E$4:$E$134,"410",$G$4:$G$134)</f>
        <v>5956097796</v>
      </c>
      <c r="H143" s="114">
        <f>SUMIF($E$4:$E$134,"410",$H$4:$H$134)</f>
        <v>0</v>
      </c>
      <c r="I143" s="114">
        <f>SUMIF($E$4:$E$135,"410",$I$4:$I$135)</f>
        <v>0</v>
      </c>
      <c r="J143" s="114">
        <f>SUMIF($E$4:$E$135,"410",$J$4:$J$135)</f>
        <v>0</v>
      </c>
      <c r="K143" s="113">
        <f>SUMIF($E$4:$E$134,"410",$K$4:$K$134)</f>
        <v>0</v>
      </c>
      <c r="L143" s="112">
        <f>SUMIF($E$4:$E$134,"410",$L$4:$L$134)</f>
        <v>0</v>
      </c>
      <c r="M143" s="112">
        <f>SUMIF($E$4:$E$134,"410",$M$4:$M$134)</f>
        <v>0</v>
      </c>
      <c r="N143" s="112">
        <f>SUMIF($E$4:$E$134,"410",$N$4:$N$134)</f>
        <v>1131848404</v>
      </c>
      <c r="O143" s="112">
        <f>SUMIF($E$4:$E$134,"410",$O$4:$O$134)</f>
        <v>0</v>
      </c>
      <c r="P143" s="112">
        <f>SUMIF($E$4:$E$134,"410",$P$4:$P$134)</f>
        <v>0</v>
      </c>
      <c r="Q143" s="112">
        <f>SUMIF($E$4:$E$134,"410",$Q$4:$Q$134)</f>
        <v>40000000</v>
      </c>
      <c r="R143" s="112">
        <f>SUMIF($E$4:$E$134,"410",$R$4:$R$134)</f>
        <v>480000000</v>
      </c>
      <c r="S143" s="112">
        <f>SUMIF($E$4:$E$134,"410",$S$4:$S$134)</f>
        <v>30000000</v>
      </c>
      <c r="T143" s="112">
        <f>SUMIF($E$4:$E$134,"410",$T$4:$T$134)</f>
        <v>50000000</v>
      </c>
      <c r="U143" s="112">
        <f>SUMIF($E$4:$E$134,"410",$U$4:$U$134)</f>
        <v>5000000</v>
      </c>
      <c r="V143" s="112">
        <f>SUMIF($E$4:$E$134,"410",$V$4:$V$134)</f>
        <v>3000000000</v>
      </c>
      <c r="W143" s="112">
        <f>SUMIF($E$4:$E$134,"410",$W$4:$W$134)</f>
        <v>90000000</v>
      </c>
      <c r="X143" s="112">
        <f>SUMIF($E$4:$E$134,"410",$X$4:$X$134)</f>
        <v>0</v>
      </c>
      <c r="Y143" s="112">
        <f>SUMIF($E$4:$E$126,"410",$Y$4:$Y$126)</f>
        <v>687105289</v>
      </c>
      <c r="Z143" s="112">
        <f>SUMIF($E$4:$E$126,"410",$Z$4:$Z$126)</f>
        <v>0</v>
      </c>
      <c r="AA143" s="112">
        <f>SUMIF($E$4:$E$134,"410",$AA$4:$AA$134)</f>
        <v>91899873</v>
      </c>
      <c r="AB143" s="112">
        <f>SUMIF($E$4:$E$134,"410",$AB$4:$AB$134)</f>
        <v>350244230</v>
      </c>
      <c r="AC143" s="115">
        <f t="shared" si="130"/>
        <v>0.26669532459100675</v>
      </c>
      <c r="AD143" s="113">
        <f>SUMIF($E$4:$E$134,"410",$AD$4:$AD$134)</f>
        <v>1588463435</v>
      </c>
      <c r="AE143" s="113">
        <f>SUMIF($E$4:$E$134,"410",$AE$4:$AE$134)</f>
        <v>0</v>
      </c>
      <c r="AF143" s="113">
        <f>SUMIF($E$4:$E$134,"410",$AF$4:$AF$134)</f>
        <v>0</v>
      </c>
      <c r="AG143" s="113">
        <f>SUMIF($E$4:$E$134,"410",$AG$4:$AG$134)</f>
        <v>0</v>
      </c>
      <c r="AH143" s="113">
        <f>SUMIF($E$4:$E$134,"410",$AH$4:$AH$134)</f>
        <v>0</v>
      </c>
      <c r="AI143" s="113">
        <f>SUMIF($E$4:$E$134,"410",$AI$4:$AI$134)</f>
        <v>0</v>
      </c>
      <c r="AJ143" s="113">
        <f>SUMIF($E$4:$E$134,"410",$AJ$4:$AJ$134)</f>
        <v>0</v>
      </c>
      <c r="AK143" s="113">
        <f>SUMIF($E$4:$E$134,"410",$AK$4:$AK$134)</f>
        <v>346984119</v>
      </c>
      <c r="AL143" s="113">
        <f>SUMIF($E$4:$E$134,"410",$AL$4:$AL$134)</f>
        <v>0</v>
      </c>
      <c r="AM143" s="113">
        <f>SUMIF($E$4:$E$134,"410",$AM$4:$AM$134)</f>
        <v>0</v>
      </c>
      <c r="AN143" s="113">
        <f>SUMIF($E$4:$E$134,"410",$AN$4:$AN$134)</f>
        <v>0</v>
      </c>
      <c r="AO143" s="113">
        <f>SUMIF($E$4:$E$134,"410",$AO$4:$AO$134)</f>
        <v>0</v>
      </c>
      <c r="AP143" s="113">
        <f>SUMIF($E$4:$E$134,"410",$AP$4:$AP$134)</f>
        <v>0</v>
      </c>
      <c r="AQ143" s="113">
        <f>SUMIF($E$4:$E$134,"410",$AQ$4:$AQ$134)</f>
        <v>0</v>
      </c>
      <c r="AR143" s="113">
        <f>SUMIF($E$4:$E$134,"410",$AR$4:$AR$134)</f>
        <v>0</v>
      </c>
      <c r="AS143" s="113">
        <f>SUMIF($E$4:$E$134,"410",$AS$4:$AS$134)</f>
        <v>881220521</v>
      </c>
      <c r="AT143" s="113">
        <f>SUMIF($E$4:$E$134,"410",$AT$4:$AT$134)</f>
        <v>90000000</v>
      </c>
      <c r="AU143" s="113">
        <f>SUMIF($E$4:$E$134,"410",$AU$4:$AU$134)</f>
        <v>0</v>
      </c>
      <c r="AV143" s="113">
        <f>SUMIF($E$4:$E$134,"410",$AV$4:$AV$134)</f>
        <v>114967657</v>
      </c>
      <c r="AW143" s="113">
        <f>SUMIF($E$4:$E$134,"410",$AW$4:$AW$134)</f>
        <v>0</v>
      </c>
      <c r="AX143" s="113">
        <f>SUMIF($E$4:$E$134,"410",$AX$4:$AX$134)</f>
        <v>91899873</v>
      </c>
      <c r="AY143" s="113">
        <f>SUMIF($E$4:$E$134,"410",$AY$4:$AY$134)</f>
        <v>63391265</v>
      </c>
      <c r="AZ143" s="98">
        <f t="shared" si="131"/>
        <v>0.73330467540899325</v>
      </c>
      <c r="BA143" s="24">
        <f>SUM(BB143:BV143)</f>
        <v>4367634361</v>
      </c>
      <c r="BB143" s="116">
        <f>SUMIF($E$4:$E$134,"410",$BB$4:$BB$134)</f>
        <v>0</v>
      </c>
      <c r="BC143" s="116">
        <f>SUMIF($E$4:$E$134,"410",$BC$4:$BC$134)</f>
        <v>0</v>
      </c>
      <c r="BD143" s="116">
        <f>SUMIF($E$4:$E$134,"410",$BD$4:$BD$134)</f>
        <v>0</v>
      </c>
      <c r="BE143" s="116">
        <f>SUMIF($E$4:$E$134,"410",$BE$4:$BE$134)</f>
        <v>0</v>
      </c>
      <c r="BF143" s="116">
        <f>SUMIF($E$4:$E$134,"410",$BF$4:$BF$134)</f>
        <v>0</v>
      </c>
      <c r="BG143" s="116">
        <f>SUMIF($E$4:$E$134,"410",$BG$4:$BG$134)</f>
        <v>0</v>
      </c>
      <c r="BH143" s="116">
        <f>SUMIF($E$4:$E$134,"410",$BH$4:$BH$134)</f>
        <v>784864285</v>
      </c>
      <c r="BI143" s="116">
        <f>SUMIF($E$4:$E$134,"410",$BI$4:$BI$134)</f>
        <v>0</v>
      </c>
      <c r="BJ143" s="116">
        <f>SUMIF($E$4:$E$134,"410",$BJ$4:$BJ$134)</f>
        <v>0</v>
      </c>
      <c r="BK143" s="116">
        <f>SUMIF($E$4:$E$134,"410",$BK$4:$BK$134)</f>
        <v>40000000</v>
      </c>
      <c r="BL143" s="116">
        <f>SUMIF($E$4:$E$134,"410",$BL$4:$BL$134)</f>
        <v>480000000</v>
      </c>
      <c r="BM143" s="116">
        <f>SUMIF($E$4:$E$134,"410",$BM$4:$BM$134)</f>
        <v>30000000</v>
      </c>
      <c r="BN143" s="116">
        <f>SUMIF($E$4:$E$134,"410",$BN$4:$BN$134)</f>
        <v>50000000</v>
      </c>
      <c r="BO143" s="116">
        <f>SUMIF($E$4:$E$134,"410",$BO$4:$BO$134)</f>
        <v>5000000</v>
      </c>
      <c r="BP143" s="116">
        <f>SUMIF($E$4:$E$134,"410",$BP$4:$BP$134)</f>
        <v>2118779479</v>
      </c>
      <c r="BQ143" s="116">
        <f>SUMIF($E$4:$E$134,"410",$BQ$4:$BQ$134)</f>
        <v>0</v>
      </c>
      <c r="BR143" s="116">
        <f>SUMIF($E$4:$E$134,"410",$BR$4:$BR$134)</f>
        <v>0</v>
      </c>
      <c r="BS143" s="116">
        <f>SUMIF($E$4:$E$134,"410",$BS$4:$BS$134)</f>
        <v>572137632</v>
      </c>
      <c r="BT143" s="116">
        <f>SUMIF($E$4:$E$134,"410",$BT$4:$BT$134)</f>
        <v>0</v>
      </c>
      <c r="BU143" s="116">
        <f>SUMIF($E$4:$E$134,"410",$BU$4:$BU$134)</f>
        <v>0</v>
      </c>
      <c r="BV143" s="117">
        <f>SUMIF($E$4:$E$134,"410",$BV$4:$BV$134)</f>
        <v>286852965</v>
      </c>
      <c r="BW143" s="118">
        <f t="shared" si="133"/>
        <v>4.0875973890741671E-2</v>
      </c>
      <c r="BX143" s="24">
        <f t="shared" si="134"/>
        <v>243461298</v>
      </c>
      <c r="BY143" s="113">
        <f>SUMIF($E$4:$E$134,"410",$BY$4:$BY$134)</f>
        <v>0</v>
      </c>
      <c r="BZ143" s="113">
        <f>SUMIF($E$4:$E$134,"410",$BZ$4:$BZ$134)</f>
        <v>0</v>
      </c>
      <c r="CA143" s="113">
        <f>SUMIF($E$4:$E$134,"410",$CA$4:$CA$134)</f>
        <v>0</v>
      </c>
      <c r="CB143" s="113">
        <f>SUMIF($E$4:$E$134,"410",$CB$4:$CB$134)</f>
        <v>0</v>
      </c>
      <c r="CC143" s="113">
        <f>SUMIF($E$4:$E$134,"410",$CC$4:$CC$134)</f>
        <v>0</v>
      </c>
      <c r="CD143" s="113">
        <f>SUMIF($E$4:$E$134,"410",$CD$4:$CD$134)</f>
        <v>0</v>
      </c>
      <c r="CE143" s="113">
        <f>SUMIF($E$4:$E$134,"410",$CE$4:$CE$134)</f>
        <v>66980944</v>
      </c>
      <c r="CF143" s="113">
        <f>SUMIF($E$4:$E$134,"410",$CF$4:$CF$134)</f>
        <v>0</v>
      </c>
      <c r="CG143" s="113">
        <f>SUMIF($E$4:$E$134,"410",$CG$4:$CG$134)</f>
        <v>0</v>
      </c>
      <c r="CH143" s="113">
        <f>SUMIF($E$4:$E$134,"410",$CH$4:$CH$134)</f>
        <v>0</v>
      </c>
      <c r="CI143" s="113">
        <f>SUMIF($E$4:$E$134,"410",$CI$4:$CI$134)</f>
        <v>0</v>
      </c>
      <c r="CJ143" s="113">
        <f>SUMIF($E$4:$E$134,"410",$CJ$4:$CJ$134)</f>
        <v>0</v>
      </c>
      <c r="CK143" s="113">
        <f>SUMIF($E$4:$E$134,"410",$CK$4:$CK$134)</f>
        <v>0</v>
      </c>
      <c r="CL143" s="113">
        <f>SUMIF($E$4:$E$134,"410",$CL$4:$CL$134)</f>
        <v>0</v>
      </c>
      <c r="CM143" s="113">
        <f>SUMIF($E$4:$E$134,"410",$CM$4:$CM$134)</f>
        <v>28032000</v>
      </c>
      <c r="CN143" s="113">
        <f>SUMIF($E$4:$E$134,"410",$CN$4:$CN$134)</f>
        <v>48431131</v>
      </c>
      <c r="CO143" s="113">
        <f>SUMIF($E$4:$E$134,"410",$CO$4:$CO$134)</f>
        <v>0</v>
      </c>
      <c r="CP143" s="113">
        <f>SUMIF($E$4:$E$134,"410",$CP$4:$CP$134)</f>
        <v>69287137</v>
      </c>
      <c r="CQ143" s="113">
        <f>SUMIF($E$4:$E$134,"410",$CQ$4:$CQ$134)</f>
        <v>0</v>
      </c>
      <c r="CR143" s="113">
        <f>SUMIF($E$4:$E$134,"410",$CR$4:$CR$134)</f>
        <v>0</v>
      </c>
      <c r="CS143" s="119">
        <f>SUMIF($E$4:$E$134,"410",$CS$4:$CS$134)</f>
        <v>30730086</v>
      </c>
      <c r="CT143" s="21">
        <f t="shared" si="135"/>
        <v>0.95912402610925829</v>
      </c>
      <c r="CU143" s="24">
        <f t="shared" si="136"/>
        <v>5712636498</v>
      </c>
      <c r="CV143" s="116">
        <f>SUMIF($E$4:$E$134,"410",$CV$4:$CV$134)</f>
        <v>0</v>
      </c>
      <c r="CW143" s="116">
        <f>SUMIF($E$4:$E$134,"410",$CW$4:$CW$134)</f>
        <v>0</v>
      </c>
      <c r="CX143" s="116">
        <f>SUMIF($E$4:$E$134,"410",$CX$4:$CX$134)</f>
        <v>0</v>
      </c>
      <c r="CY143" s="116">
        <f>SUMIF($E$4:$E$134,"410",$CY$4:$CY$134)</f>
        <v>0</v>
      </c>
      <c r="CZ143" s="116">
        <f>SUMIF($E$4:$E$134,"410",$CZ$4:$CZ$134)</f>
        <v>0</v>
      </c>
      <c r="DA143" s="116">
        <f>SUMIF($E$4:$E$134,"410",$DA$4:$DA$134)</f>
        <v>0</v>
      </c>
      <c r="DB143" s="116">
        <f>SUMIF($E$4:$E$134,"410",$DB$4:$DB$134)</f>
        <v>1064867460</v>
      </c>
      <c r="DC143" s="116">
        <f>SUMIF($E$4:$E$134,"410",$DC$4:$DC$134)</f>
        <v>0</v>
      </c>
      <c r="DD143" s="116">
        <f>SUMIF($E$4:$E$134,"410",$DD$4:$DD$134)</f>
        <v>0</v>
      </c>
      <c r="DE143" s="120">
        <f>SUMIF($E$4:$E$134,"410",$DE$4:$DE$134)</f>
        <v>40000000</v>
      </c>
      <c r="DF143" s="120">
        <f>SUMIF($E$4:$E$134,"410",$DF$4:$DF$134)</f>
        <v>480000000</v>
      </c>
      <c r="DG143" s="120">
        <f>SUMIF($E$4:$E$134,"410",$DG$4:$DG$134)</f>
        <v>30000000</v>
      </c>
      <c r="DH143" s="120">
        <f>SUMIF($E$4:$E$134,"410",$DH$4:$DH$134)</f>
        <v>50000000</v>
      </c>
      <c r="DI143" s="120">
        <f>SUMIF($E$4:$E$134,"410",$DI$4:$DI$134)</f>
        <v>5000000</v>
      </c>
      <c r="DJ143" s="120">
        <f>SUMIF($E$4:$E$134,"410",$DJ$4:$DJ$134)</f>
        <v>2971968000</v>
      </c>
      <c r="DK143" s="120">
        <f>SUMIF($E$4:$E$134,"410",$DK$4:$DK$134)</f>
        <v>41568869</v>
      </c>
      <c r="DL143" s="120">
        <f>SUMIF($E$4:$E$134,"410",$DL$4:$DL$134)</f>
        <v>0</v>
      </c>
      <c r="DM143" s="120">
        <f>SUMIF($E$4:$E$134,"410",$DM$4:$DM$134)</f>
        <v>617818152</v>
      </c>
      <c r="DN143" s="120">
        <f>SUMIF($E$4:$E$134,"410",$DN$4:$DN$134)</f>
        <v>0</v>
      </c>
      <c r="DO143" s="120">
        <f>SUMIF($E$4:$E$134,"410",$DO$4:$DO$134)</f>
        <v>91899873</v>
      </c>
      <c r="DP143" s="120">
        <f>SUMIF($E$4:$E$134,"410",$DP$4:$DP$134)</f>
        <v>319514144</v>
      </c>
    </row>
    <row r="144" spans="1:120" ht="14.25" customHeight="1" x14ac:dyDescent="0.3">
      <c r="C144" s="123"/>
      <c r="D144" s="124" t="s">
        <v>385</v>
      </c>
      <c r="E144" s="104">
        <v>510</v>
      </c>
      <c r="F144" s="112"/>
      <c r="G144" s="113">
        <f>SUMIF($E$4:$E$134,"510",$G$4:$G$134)</f>
        <v>1691270473</v>
      </c>
      <c r="H144" s="114">
        <f>SUMIF($E$4:$E$134,"510",$H$4:$H$134)</f>
        <v>0</v>
      </c>
      <c r="I144" s="114">
        <f>SUMIF($E$4:$E$135,"510",$I$4:$I$135)</f>
        <v>1151070473</v>
      </c>
      <c r="J144" s="114">
        <f>SUMIF($E$4:$E$135,"510",$J$4:$J$135)</f>
        <v>0</v>
      </c>
      <c r="K144" s="113">
        <f>SUMIF($E$4:$E$134,"510",$K$4:$K$134)</f>
        <v>0</v>
      </c>
      <c r="L144" s="112">
        <f>SUMIF($E$4:$E$134,"510",$L$4:$L$134)</f>
        <v>0</v>
      </c>
      <c r="M144" s="112">
        <f>SUMIF($E$4:$E$134,"510",$M$4:$M$134)</f>
        <v>0</v>
      </c>
      <c r="N144" s="112">
        <f>SUMIF($E$4:$E$134,"510",$N$4:$N$134)</f>
        <v>0</v>
      </c>
      <c r="O144" s="112">
        <f>SUMIF($E$4:$E$134,"510",$O$4:$O$134)</f>
        <v>0</v>
      </c>
      <c r="P144" s="112">
        <f>SUMIF($E$4:$E$134,"510",$P$4:$P$134)</f>
        <v>0</v>
      </c>
      <c r="Q144" s="112">
        <f>SUMIF($E$4:$E$134,"510",$Q$4:$Q$134)</f>
        <v>0</v>
      </c>
      <c r="R144" s="112">
        <f>SUMIF($E$4:$E$134,"510",$R$4:$R$134)</f>
        <v>0</v>
      </c>
      <c r="S144" s="112">
        <f>SUMIF($E$4:$E$134,"510",$S$4:$S$134)</f>
        <v>0</v>
      </c>
      <c r="T144" s="112">
        <f>SUMIF($E$4:$E$134,"510",$T$4:$T$134)</f>
        <v>0</v>
      </c>
      <c r="U144" s="112">
        <f>SUMIF($E$4:$E$134,"510",$U$4:$U$134)</f>
        <v>0</v>
      </c>
      <c r="V144" s="112">
        <f>SUMIF($E$4:$E$134,"510",$V$4:$V$134)</f>
        <v>0</v>
      </c>
      <c r="W144" s="112">
        <f>SUMIF($E$4:$E$134,"510",$W$4:$W$134)</f>
        <v>236000000</v>
      </c>
      <c r="X144" s="112">
        <f>SUMIF($E$4:$E$134,"510",$X$4:$X$134)</f>
        <v>0</v>
      </c>
      <c r="Y144" s="112">
        <f>SUMIF($E$4:$E$134,"510",$Y$4:$Y$134)</f>
        <v>0</v>
      </c>
      <c r="Z144" s="112">
        <f>SUMIF($E$4:$E$134,"510",$Z$4:$Z$134)</f>
        <v>0</v>
      </c>
      <c r="AA144" s="112"/>
      <c r="AB144" s="112">
        <f>SUMIF($E$4:$E$134,"510",$AB$4:$AB$134)</f>
        <v>304200000</v>
      </c>
      <c r="AC144" s="115">
        <f t="shared" si="130"/>
        <v>0.54767929895740575</v>
      </c>
      <c r="AD144" s="113">
        <f>SUMIF($E$4:$E$134,"510",$AD$4:$AD$134)</f>
        <v>926273827</v>
      </c>
      <c r="AE144" s="113">
        <f>SUMIF($E$4:$E$134,"510",$AE$4:$AE$134)</f>
        <v>0</v>
      </c>
      <c r="AF144" s="113">
        <f>SUMIF($E$4:$E$134,"510",$AF$4:$AF$134)</f>
        <v>796980483</v>
      </c>
      <c r="AG144" s="113">
        <f>SUMIF($E$4:$E$134,"510",$AG$4:$AG$134)</f>
        <v>0</v>
      </c>
      <c r="AH144" s="113">
        <f>SUMIF($E$4:$E$134,"510",$AH$4:$AH$134)</f>
        <v>0</v>
      </c>
      <c r="AI144" s="113">
        <f>SUMIF($E$4:$E$134,"510",$AI$4:$AI$134)</f>
        <v>0</v>
      </c>
      <c r="AJ144" s="113">
        <f>SUMIF($E$4:$E$134,"510",$AJ$4:$AJ$134)</f>
        <v>0</v>
      </c>
      <c r="AK144" s="113">
        <f>SUMIF($E$4:$E$134,"510",$AK$4:$AK$134)</f>
        <v>0</v>
      </c>
      <c r="AL144" s="113">
        <f>SUMIF($E$4:$E$134,"510",$AL$4:$AL$134)</f>
        <v>0</v>
      </c>
      <c r="AM144" s="113">
        <f>SUMIF($E$4:$E$134,"510",$AM$4:$AM$134)</f>
        <v>0</v>
      </c>
      <c r="AN144" s="113">
        <f>SUMIF($E$4:$E$134,"510",$AN$4:$AN$134)</f>
        <v>0</v>
      </c>
      <c r="AO144" s="113">
        <f>SUMIF($E$4:$E$134,"510",$AO$4:$AO$134)</f>
        <v>0</v>
      </c>
      <c r="AP144" s="113">
        <f>SUMIF($E$4:$E$134,"510",$AP$4:$AP$134)</f>
        <v>0</v>
      </c>
      <c r="AQ144" s="113">
        <f>SUMIF($E$4:$E$134,"510",$AQ$4:$AQ$134)</f>
        <v>0</v>
      </c>
      <c r="AR144" s="113">
        <f>SUMIF($E$4:$E$134,"510",$AR$4:$AR$134)</f>
        <v>0</v>
      </c>
      <c r="AS144" s="113">
        <f>SUMIF($E$4:$E$134,"510",$AS$4:$AS$134)</f>
        <v>0</v>
      </c>
      <c r="AT144" s="113">
        <f>SUMIF($E$4:$E$134,"510",$AT$4:$AT$134)</f>
        <v>44293344</v>
      </c>
      <c r="AU144" s="113">
        <f>SUMIF($E$4:$E$134,"510",$AU$4:$AU$134)</f>
        <v>0</v>
      </c>
      <c r="AV144" s="113">
        <f>SUMIF($E$4:$E$134,"510",$AV$4:$AV$134)</f>
        <v>0</v>
      </c>
      <c r="AW144" s="113">
        <f>SUMIF($E$4:$E$134,"510",$AW$4:$AW$134)</f>
        <v>0</v>
      </c>
      <c r="AX144" s="113">
        <f>SUMIF($E$4:$E$134," 510",$AX$4:$AX$134)</f>
        <v>0</v>
      </c>
      <c r="AY144" s="113">
        <f>SUMIF($E$4:$E$134,"510",$AY$4:$AY$134)</f>
        <v>85000000</v>
      </c>
      <c r="AZ144" s="98">
        <f t="shared" si="131"/>
        <v>0.45232070104259425</v>
      </c>
      <c r="BA144" s="24">
        <f t="shared" si="132"/>
        <v>764996646</v>
      </c>
      <c r="BB144" s="116">
        <f>SUMIF($E$4:$E$134,"510",$BB$4:$BB$134)</f>
        <v>0</v>
      </c>
      <c r="BC144" s="116">
        <f>SUMIF($E$4:$E$134,"510",$BC$4:$BC$134)</f>
        <v>354089990</v>
      </c>
      <c r="BD144" s="116">
        <f>SUMIF($E$4:$E$134,"510",$BD$4:$BD$134)</f>
        <v>0</v>
      </c>
      <c r="BE144" s="116">
        <f>SUMIF($E$4:$E$134,"510",$BE$4:$BE$134)</f>
        <v>0</v>
      </c>
      <c r="BF144" s="116">
        <f>SUMIF($E$4:$E$134,"510",$BF$4:$BF$134)</f>
        <v>0</v>
      </c>
      <c r="BG144" s="116">
        <f>SUMIF($E$4:$E$134,"510",$BG$4:$BG$134)</f>
        <v>0</v>
      </c>
      <c r="BH144" s="116">
        <f>SUMIF($E$4:$E$134,"510",$BH$4:$BH$134)</f>
        <v>0</v>
      </c>
      <c r="BI144" s="116">
        <f>SUMIF($E$4:$E$134,"510",$BI$4:$BI$134)</f>
        <v>0</v>
      </c>
      <c r="BJ144" s="116">
        <f>SUMIF($E$4:$E$134,"510",$BJ$4:$BJ$134)</f>
        <v>0</v>
      </c>
      <c r="BK144" s="116">
        <f>SUMIF($E$4:$E$134,"510",$BK$4:$BK$134)</f>
        <v>0</v>
      </c>
      <c r="BL144" s="116">
        <f>SUMIF($E$4:$E$134,"510",$BL$4:$BL$134)</f>
        <v>0</v>
      </c>
      <c r="BM144" s="116">
        <f>SUMIF($E$4:$E$134,"510",$BM$4:$BM$134)</f>
        <v>0</v>
      </c>
      <c r="BN144" s="116">
        <f>SUMIF($E$4:$E$134,"510",$BN$4:$BN$134)</f>
        <v>0</v>
      </c>
      <c r="BO144" s="116">
        <f>SUMIF($E$4:$E$134,"510",$BO$4:$BO$134)</f>
        <v>0</v>
      </c>
      <c r="BP144" s="116">
        <f>SUMIF($E$4:$E$134,"510",$BP$4:$BP$134)</f>
        <v>0</v>
      </c>
      <c r="BQ144" s="116">
        <f>SUMIF($E$4:$E$134,"510",$BQ$4:$BQ$134)</f>
        <v>191706656</v>
      </c>
      <c r="BR144" s="116">
        <f>SUMIF($E$4:$E$134,"510",$BR$4:$BR$134)</f>
        <v>0</v>
      </c>
      <c r="BS144" s="116">
        <f>SUMIF($E$4:$E$134,"510",$BS$4:$BS$134)</f>
        <v>0</v>
      </c>
      <c r="BT144" s="116">
        <f>SUMIF($E$4:$E$134,"510",$BT$4:$BT$134)</f>
        <v>0</v>
      </c>
      <c r="BU144" s="116">
        <f>SUMIF($E$4:$E$134,"510",$BU$4:$BU$134)</f>
        <v>0</v>
      </c>
      <c r="BV144" s="117">
        <f>SUMIF($E$4:$E$134,"510",$BV$4:$BV$134)</f>
        <v>219200000</v>
      </c>
      <c r="BW144" s="118">
        <f t="shared" si="133"/>
        <v>0.22269199102845094</v>
      </c>
      <c r="BX144" s="24">
        <f t="shared" si="134"/>
        <v>376632389</v>
      </c>
      <c r="BY144" s="113">
        <f>SUMIF($E$4:$E$134,"510",$BY$4:$BY$134)</f>
        <v>0</v>
      </c>
      <c r="BZ144" s="113">
        <f>SUMIF($E$4:$E$134,"510",$BZ$4:$BZ$134)</f>
        <v>343502389</v>
      </c>
      <c r="CA144" s="113">
        <f>SUMIF($E$4:$E$134,"510",$CA$4:$CA$134)</f>
        <v>0</v>
      </c>
      <c r="CB144" s="113">
        <f>SUMIF($E$4:$E$134,"510",$CB$4:$CB$134)</f>
        <v>0</v>
      </c>
      <c r="CC144" s="113">
        <f>SUMIF($E$4:$E$134,"510",$CC$4:$CC$134)</f>
        <v>0</v>
      </c>
      <c r="CD144" s="113">
        <f>SUMIF($E$4:$E$134,"510",$CD$4:$CD$134)</f>
        <v>0</v>
      </c>
      <c r="CE144" s="113">
        <f>SUMIF($E$4:$E$134,"510",$CE$4:$CE$134)</f>
        <v>0</v>
      </c>
      <c r="CF144" s="113">
        <f>SUMIF($E$4:$E$134,"510",$CF$4:$CF$134)</f>
        <v>0</v>
      </c>
      <c r="CG144" s="113">
        <f>SUMIF($E$4:$E$134,"510",$CG$4:$CG$134)</f>
        <v>0</v>
      </c>
      <c r="CH144" s="113">
        <f>SUMIF($E$4:$E$134,"510",$CH$4:$CH$134)</f>
        <v>0</v>
      </c>
      <c r="CI144" s="113">
        <f>SUMIF($E$4:$E$134,"510",$CI$4:$CI$134)</f>
        <v>0</v>
      </c>
      <c r="CJ144" s="113">
        <f>SUMIF($E$4:$E$134,"510",$CJ$4:$CJ$134)</f>
        <v>0</v>
      </c>
      <c r="CK144" s="113">
        <f>SUMIF($E$4:$E$134,"510",$CK$4:$CK$134)</f>
        <v>0</v>
      </c>
      <c r="CL144" s="113">
        <f>SUMIF($E$4:$E$134,"510",$CL$4:$CL$134)</f>
        <v>0</v>
      </c>
      <c r="CM144" s="113">
        <f>SUMIF($E$4:$E$134,"510",$CM$4:$CM$134)</f>
        <v>0</v>
      </c>
      <c r="CN144" s="113">
        <f>SUMIF($E$4:$E$134,"510",$CN$4:$CN$134)</f>
        <v>22000000</v>
      </c>
      <c r="CO144" s="113">
        <f>SUMIF($E$4:$E$134,"510",$CO$4:$CO$134)</f>
        <v>0</v>
      </c>
      <c r="CP144" s="113">
        <f>SUMIF($E$4:$E$134,"510",$CP$4:$CP$134)</f>
        <v>0</v>
      </c>
      <c r="CQ144" s="113">
        <f>SUMIF($E$4:$E$134,"510",$CQ$4:$CQ$134)</f>
        <v>0</v>
      </c>
      <c r="CR144" s="113">
        <f>SUMIF($E$4:$E$134,"510",$CR$4:$CR$134)</f>
        <v>0</v>
      </c>
      <c r="CS144" s="119">
        <f>SUMIF($E$4:$E$134,"510",$CS$4:$CS$134)</f>
        <v>11130000</v>
      </c>
      <c r="CT144" s="21">
        <f t="shared" si="135"/>
        <v>0.77730800897154906</v>
      </c>
      <c r="CU144" s="24">
        <f t="shared" si="136"/>
        <v>1314638084</v>
      </c>
      <c r="CV144" s="116">
        <f>SUMIF($E$4:$E$134,"510",$CV$4:$CV$134)</f>
        <v>0</v>
      </c>
      <c r="CW144" s="116">
        <f>SUMIF($E$4:$E$134,"510",$CW$4:$CW$134)</f>
        <v>807568084</v>
      </c>
      <c r="CX144" s="116">
        <f>SUMIF($E$4:$E$134,"510",$CX$4:$CX$134)</f>
        <v>0</v>
      </c>
      <c r="CY144" s="116">
        <f>SUMIF($E$4:$E$134,"510",$CY$4:$CY$134)</f>
        <v>0</v>
      </c>
      <c r="CZ144" s="116">
        <f>SUMIF($E$4:$E$134,"510",$CZ$4:$CZ$134)</f>
        <v>0</v>
      </c>
      <c r="DA144" s="116">
        <f>SUMIF($E$4:$E$134,"510",$DA$4:$DA$134)</f>
        <v>0</v>
      </c>
      <c r="DB144" s="116">
        <f>SUMIF($E$4:$E$134,"510",$DB$4:$DB$134)</f>
        <v>0</v>
      </c>
      <c r="DC144" s="116">
        <f>SUMIF($E$4:$E$134,"510",$DC$4:$DC$134)</f>
        <v>0</v>
      </c>
      <c r="DD144" s="116">
        <f>SUMIF($E$4:$E$134,"510",$DD$4:$DD$134)</f>
        <v>0</v>
      </c>
      <c r="DE144" s="120">
        <f>SUMIF($E$4:$E$134,"510",$DE$4:$DE$134)</f>
        <v>0</v>
      </c>
      <c r="DF144" s="120">
        <f>SUMIF($E$4:$E$134,"510",$DF$4:$DF$134)</f>
        <v>0</v>
      </c>
      <c r="DG144" s="120">
        <f>SUMIF($E$4:$E$134,"510",$DG$4:$DG$134)</f>
        <v>0</v>
      </c>
      <c r="DH144" s="120">
        <f>SUMIF($E$4:$E$134,"510",$DH$4:$DH$134)</f>
        <v>0</v>
      </c>
      <c r="DI144" s="120">
        <f>SUMIF($E$4:$E$134,"510",$DI$4:$DI$134)</f>
        <v>0</v>
      </c>
      <c r="DJ144" s="120">
        <f>SUMIF($E$4:$E$134,"510",$DJ$4:$DJ$134)</f>
        <v>0</v>
      </c>
      <c r="DK144" s="120">
        <f>SUMIF($E$4:$E$134,"510",$DK$4:$DK$134)</f>
        <v>214000000</v>
      </c>
      <c r="DL144" s="120">
        <f>SUMIF($E$4:$E$134,"510",$DL$4:$DL$134)</f>
        <v>0</v>
      </c>
      <c r="DM144" s="120">
        <f>SUMIF($E$4:$E$134,"510",$DM$4:$DM$134)</f>
        <v>0</v>
      </c>
      <c r="DN144" s="120">
        <f>SUMIF($E$4:$E$134,"510",$DN$4:$DN$134)</f>
        <v>0</v>
      </c>
      <c r="DO144" s="120">
        <f>SUMIF($E$4:$E$134,"510",$DO$4:$DO$134)</f>
        <v>0</v>
      </c>
      <c r="DP144" s="120">
        <f>SUMIF($E$4:$E$134,"510",$DP$4:$DP$134)</f>
        <v>293070000</v>
      </c>
    </row>
    <row r="145" spans="3:120" x14ac:dyDescent="0.3">
      <c r="C145" s="123"/>
      <c r="D145" s="111" t="s">
        <v>386</v>
      </c>
      <c r="E145" s="104">
        <v>520</v>
      </c>
      <c r="F145" s="112"/>
      <c r="G145" s="113">
        <f>SUMIF($E$4:$E$134,"520",$G$4:$G$134)</f>
        <v>3766205842</v>
      </c>
      <c r="H145" s="114">
        <f>SUMIF($E$4:$E$134,"520",$H$4:$H$134)</f>
        <v>0</v>
      </c>
      <c r="I145" s="114">
        <f>SUMIF($E$4:$E$134,"520",$I$4:$I$134)</f>
        <v>835000000</v>
      </c>
      <c r="J145" s="114">
        <f>SUMIF($E$4:$E$135,"520",$J$4:$J$135)</f>
        <v>0</v>
      </c>
      <c r="K145" s="113">
        <f>SUMIF($E$4:$E$134,"520",$K$4:$K$134)</f>
        <v>0</v>
      </c>
      <c r="L145" s="112">
        <f>SUMIF($E$4:$E$134,"520",$L$4:$L$134)</f>
        <v>0</v>
      </c>
      <c r="M145" s="112">
        <f>SUMIF($E$4:$E$134,"520",$M$4:$M$134)</f>
        <v>0</v>
      </c>
      <c r="N145" s="112">
        <f>SUMIF($E$4:$E$134,"520",$N$4:$N$134)</f>
        <v>0</v>
      </c>
      <c r="O145" s="112">
        <f>SUMIF($E$4:$E$134,"520",$O$4:$O$134)</f>
        <v>0</v>
      </c>
      <c r="P145" s="112">
        <f>SUMIF($E$4:$E$134,"520",$P$4:$P$134)</f>
        <v>0</v>
      </c>
      <c r="Q145" s="112">
        <f>SUMIF($E$4:$E$134,"520",$Q$4:$Q$134)</f>
        <v>0</v>
      </c>
      <c r="R145" s="112">
        <f>SUMIF($E$4:$E$134,"520",$R$4:$R$134)</f>
        <v>0</v>
      </c>
      <c r="S145" s="112">
        <f>SUMIF($E$4:$E$134,"520",$S$4:$S$134)</f>
        <v>0</v>
      </c>
      <c r="T145" s="112">
        <f>SUMIF($E$4:$E$134,"520",$T$4:$T$134)</f>
        <v>0</v>
      </c>
      <c r="U145" s="112">
        <f>SUMIF($E$4:$E$134,"520",$U$4:$U$134)</f>
        <v>0</v>
      </c>
      <c r="V145" s="112">
        <f>SUMIF($E$4:$E$134,"520",$V$4:$V$134)</f>
        <v>2000000000</v>
      </c>
      <c r="W145" s="112">
        <f>SUMIF($E$4:$E$134,"520",$W$4:$W$134)</f>
        <v>312000000</v>
      </c>
      <c r="X145" s="112">
        <f>SUMIF($E$4:$E$134,"520",$X$4:$X$134)</f>
        <v>0</v>
      </c>
      <c r="Y145" s="112">
        <f>SUMIF($E$4:$E$134,"520",$Y$4:$Y$134)</f>
        <v>0</v>
      </c>
      <c r="Z145" s="112">
        <f>SUMIF($E$4:$E$126,"520",$Z$4:$Z$126)</f>
        <v>0</v>
      </c>
      <c r="AA145" s="112"/>
      <c r="AB145" s="112">
        <f>SUMIF($E$4:$E$134,"520",$AB$4:$AB$134)</f>
        <v>619205842</v>
      </c>
      <c r="AC145" s="115">
        <f t="shared" si="130"/>
        <v>0.22748519728943695</v>
      </c>
      <c r="AD145" s="113">
        <f>SUMIF($E$4:$E$134,"520",$AD$4:$AD$134)</f>
        <v>856756079</v>
      </c>
      <c r="AE145" s="113">
        <f>SUMIF($E$4:$E$134,"520",$AE$4:$AE$134)</f>
        <v>0</v>
      </c>
      <c r="AF145" s="113">
        <f>SUMIF($E$4:$E$134,"520",$AF$4:$AF$134)</f>
        <v>343430585</v>
      </c>
      <c r="AG145" s="113">
        <f>SUMIF($E$4:$E$134,"520",$AG$4:$AG$134)</f>
        <v>0</v>
      </c>
      <c r="AH145" s="113">
        <f>SUMIF($E$4:$E$134,"520",$AH$4:$AH$134)</f>
        <v>0</v>
      </c>
      <c r="AI145" s="113">
        <f>SUMIF($E$4:$E$134,"520",$AI$4:$AI$134)</f>
        <v>0</v>
      </c>
      <c r="AJ145" s="113">
        <f>SUMIF($E$4:$E$134,"520",$AJ$4:$AJ$134)</f>
        <v>0</v>
      </c>
      <c r="AK145" s="113">
        <f>SUMIF($E$4:$E$134,"520",$AK$4:$AK$134)</f>
        <v>0</v>
      </c>
      <c r="AL145" s="113">
        <f>SUMIF($E$4:$E$134,"520",$AL$4:$AL$134)</f>
        <v>0</v>
      </c>
      <c r="AM145" s="113">
        <f>SUMIF($E$4:$E$134,"520",$AM$4:$AM$134)</f>
        <v>0</v>
      </c>
      <c r="AN145" s="113">
        <f>SUMIF($E$4:$E$134,"520",$AN$4:$AN$134)</f>
        <v>0</v>
      </c>
      <c r="AO145" s="113">
        <f>SUMIF($E$4:$E$134,"520",$AO$4:$AO$134)</f>
        <v>0</v>
      </c>
      <c r="AP145" s="113">
        <f>SUMIF($E$4:$E$134,"520",$AP$4:$AP$134)</f>
        <v>0</v>
      </c>
      <c r="AQ145" s="113">
        <f>SUMIF($E$4:$E$134,"520",$AQ$4:$AQ$134)</f>
        <v>0</v>
      </c>
      <c r="AR145" s="113">
        <f>SUMIF($E$4:$E$134,"520",$AR$4:$AR$134)</f>
        <v>0</v>
      </c>
      <c r="AS145" s="113">
        <f>SUMIF($E$4:$E$134,"520",$AS$4:$AS$134)</f>
        <v>5160100</v>
      </c>
      <c r="AT145" s="113">
        <f>SUMIF($E$4:$E$134,"520",$AT$4:$AT$134)</f>
        <v>70965394</v>
      </c>
      <c r="AU145" s="113">
        <f>SUMIF($E$4:$E$134,"520",$AU$4:$AU$134)</f>
        <v>0</v>
      </c>
      <c r="AV145" s="113">
        <f>SUMIF($E$4:$E$134,"520",$AV$4:$AV$134)</f>
        <v>0</v>
      </c>
      <c r="AW145" s="113">
        <f>SUMIF($E$4:$E$134,"520",$AW$4:$AW$134)</f>
        <v>0</v>
      </c>
      <c r="AX145" s="113">
        <f>SUMIF($E$4:$E$134,"520",$AX$4:$AX$134)</f>
        <v>0</v>
      </c>
      <c r="AY145" s="113">
        <f>SUMIF($E$4:$E$134,"520",$AY$4:$AY$134)</f>
        <v>437200000</v>
      </c>
      <c r="AZ145" s="98">
        <f t="shared" si="131"/>
        <v>0.77251480271056305</v>
      </c>
      <c r="BA145" s="24">
        <f t="shared" si="132"/>
        <v>2909449763</v>
      </c>
      <c r="BB145" s="116">
        <f>SUMIF($E$4:$E$134,"520",$BB$4:$BB$134)</f>
        <v>0</v>
      </c>
      <c r="BC145" s="116">
        <f>SUMIF($E$4:$E$134,"520",$BC$4:$BC$134)</f>
        <v>491569415</v>
      </c>
      <c r="BD145" s="116">
        <f>SUMIF($E$4:$E$134,"520",$BD$4:$BD$134)</f>
        <v>0</v>
      </c>
      <c r="BE145" s="116">
        <f>SUMIF($E$4:$E$134,"520",$BE$4:$BE$134)</f>
        <v>0</v>
      </c>
      <c r="BF145" s="116">
        <f>SUMIF($E$4:$E$134,"520",$BF$4:$BF$134)</f>
        <v>0</v>
      </c>
      <c r="BG145" s="116">
        <f>SUMIF($E$4:$E$134,"520",$BG$4:$BG$134)</f>
        <v>0</v>
      </c>
      <c r="BH145" s="116">
        <f>SUMIF($E$4:$E$134,"520",$BH$4:$BH$134)</f>
        <v>0</v>
      </c>
      <c r="BI145" s="116">
        <f>SUMIF($E$4:$E$134,"520",$BI$4:$BI$134)</f>
        <v>0</v>
      </c>
      <c r="BJ145" s="116">
        <f>SUMIF($E$4:$E$134,"520",$BJ$4:$BJ$134)</f>
        <v>0</v>
      </c>
      <c r="BK145" s="116">
        <f>SUMIF($E$4:$E$134,"520",$BK$4:$BK$134)</f>
        <v>0</v>
      </c>
      <c r="BL145" s="116">
        <f>SUMIF($E$4:$E$134,"520",$BL$4:$BL$134)</f>
        <v>0</v>
      </c>
      <c r="BM145" s="116">
        <f>SUMIF($E$4:$E$134,"520",$BM$4:$BM$134)</f>
        <v>0</v>
      </c>
      <c r="BN145" s="116">
        <f>SUMIF($E$4:$E$134,"520",$BN$4:$BN$134)</f>
        <v>0</v>
      </c>
      <c r="BO145" s="116">
        <f>SUMIF($E$4:$E$134,"520",$BO$4:$BO$134)</f>
        <v>0</v>
      </c>
      <c r="BP145" s="116">
        <f>SUMIF($E$4:$E$134,"520",$BP$4:$BP$134)</f>
        <v>1994839900</v>
      </c>
      <c r="BQ145" s="116">
        <f>SUMIF($E$4:$E$134,"520",$BQ$4:$BQ$134)</f>
        <v>241034606</v>
      </c>
      <c r="BR145" s="116">
        <f>SUMIF($E$4:$E$134,"520",$BR$4:$BR$134)</f>
        <v>0</v>
      </c>
      <c r="BS145" s="116">
        <f>SUMIF($E$4:$E$134,"520",$BS$4:$BS$134)</f>
        <v>0</v>
      </c>
      <c r="BT145" s="116">
        <f>SUMIF($E$4:$E$134,"520",$BT$4:$BT$134)</f>
        <v>0</v>
      </c>
      <c r="BU145" s="116">
        <f>SUMIF($E$4:$E$134,"520",$BU$4:$BU$134)</f>
        <v>0</v>
      </c>
      <c r="BV145" s="117">
        <f>SUMIF($E$4:$E$134,"520",$BV$4:$BV$134)</f>
        <v>182005842</v>
      </c>
      <c r="BW145" s="118">
        <f t="shared" si="133"/>
        <v>0.15319702326562321</v>
      </c>
      <c r="BX145" s="24">
        <f t="shared" si="134"/>
        <v>576971524</v>
      </c>
      <c r="BY145" s="113">
        <f>SUMIF($E$4:$E$134,"520",$BY$4:$BY$134)</f>
        <v>0</v>
      </c>
      <c r="BZ145" s="113">
        <f>SUMIF($E$4:$E$134,"520",$BZ$4:$BZ$134)</f>
        <v>327951560</v>
      </c>
      <c r="CA145" s="113">
        <f>SUMIF($E$4:$E$134,"520",$CA$4:$CA$134)</f>
        <v>0</v>
      </c>
      <c r="CB145" s="113">
        <f>SUMIF($E$4:$E$134,"520",$CB$4:$CB$134)</f>
        <v>0</v>
      </c>
      <c r="CC145" s="113">
        <f>SUMIF($E$4:$E$134,"520",$CC$4:$CC$134)</f>
        <v>0</v>
      </c>
      <c r="CD145" s="113">
        <f>SUMIF($E$4:$E$134,"520",$CD$4:$CD$134)</f>
        <v>0</v>
      </c>
      <c r="CE145" s="113">
        <f>SUMIF($E$4:$E$134,"520",$CE$4:$CE$134)</f>
        <v>0</v>
      </c>
      <c r="CF145" s="113">
        <f>SUMIF($E$4:$E$134,"520",$CF$4:$CF$134)</f>
        <v>0</v>
      </c>
      <c r="CG145" s="113">
        <f>SUMIF($E$4:$E$134,"520",$CG$4:$CG$134)</f>
        <v>0</v>
      </c>
      <c r="CH145" s="113">
        <f>SUMIF($E$4:$E$134,"520",$CH$4:$CH$134)</f>
        <v>0</v>
      </c>
      <c r="CI145" s="113">
        <f>SUMIF($E$4:$E$134,"520",$CI$4:$CI$134)</f>
        <v>0</v>
      </c>
      <c r="CJ145" s="113">
        <f>SUMIF($E$4:$E$134,"520",$CJ$4:$CJ$134)</f>
        <v>0</v>
      </c>
      <c r="CK145" s="113">
        <f>SUMIF($E$4:$E$134,"520",$CK$4:$CK$134)</f>
        <v>0</v>
      </c>
      <c r="CL145" s="113">
        <f>SUMIF($E$4:$E$134,"520",$CL$4:$CL$134)</f>
        <v>0</v>
      </c>
      <c r="CM145" s="113">
        <f>SUMIF($E$4:$E$134,"520",$CM$4:$CM$134)</f>
        <v>0</v>
      </c>
      <c r="CN145" s="113">
        <f>SUMIF($E$4:$E$134,"520",$CN$4:$CN$134)</f>
        <v>37740063</v>
      </c>
      <c r="CO145" s="113">
        <f>SUMIF($E$4:$E$134,"520",$CO$4:$CO$134)</f>
        <v>0</v>
      </c>
      <c r="CP145" s="113">
        <f>SUMIF($E$4:$E$134,"520",$CP$4:$CP$134)</f>
        <v>0</v>
      </c>
      <c r="CQ145" s="113">
        <f>SUMIF($E$4:$E$134,"520",$CQ$4:$CQ$134)</f>
        <v>0</v>
      </c>
      <c r="CR145" s="113">
        <f>SUMIF($E$4:$E$134,"520",$CR$4:$CR$134)</f>
        <v>0</v>
      </c>
      <c r="CS145" s="119">
        <f>SUMIF($E$4:$E$134,"520",$CS$4:$CS$134)</f>
        <v>211279901</v>
      </c>
      <c r="CT145" s="21">
        <f t="shared" si="135"/>
        <v>0.84680297673437677</v>
      </c>
      <c r="CU145" s="24">
        <f t="shared" si="136"/>
        <v>3189234318</v>
      </c>
      <c r="CV145" s="116">
        <f>SUMIF($E$4:$E$134,"520",$CV$4:$CV$134)</f>
        <v>0</v>
      </c>
      <c r="CW145" s="116">
        <f>SUMIF($E$4:$E$134,"520",$CW$4:$CW$134)</f>
        <v>507048440</v>
      </c>
      <c r="CX145" s="116">
        <f>SUMIF($E$4:$E$134,"520",$CX$4:$CX$134)</f>
        <v>0</v>
      </c>
      <c r="CY145" s="116">
        <f>SUMIF($E$4:$E$134,"520",$CY$4:$CY$134)</f>
        <v>0</v>
      </c>
      <c r="CZ145" s="116">
        <f>SUMIF($E$4:$E$134,"520",$CZ$4:$CZ$134)</f>
        <v>0</v>
      </c>
      <c r="DA145" s="116">
        <f>SUMIF($E$4:$E$134,"520",$DA$4:$DA$134)</f>
        <v>0</v>
      </c>
      <c r="DB145" s="116">
        <f>SUMIF($E$4:$E$134,"520",$DB$4:$DB$134)</f>
        <v>0</v>
      </c>
      <c r="DC145" s="116">
        <f>SUMIF($E$4:$E$134,"520",$DC$4:$DC$134)</f>
        <v>0</v>
      </c>
      <c r="DD145" s="116">
        <f>SUMIF($E$4:$E$134,"520",$DD$4:$DD$134)</f>
        <v>0</v>
      </c>
      <c r="DE145" s="120">
        <f>SUMIF($E$4:$E$134,"520",$DE$4:$DE$134)</f>
        <v>0</v>
      </c>
      <c r="DF145" s="120">
        <f>SUMIF($E$4:$E$134,"520",$DF$4:$DF$134)</f>
        <v>0</v>
      </c>
      <c r="DG145" s="120">
        <f>SUMIF($E$4:$E$134,"520",$DG$4:$DG$134)</f>
        <v>0</v>
      </c>
      <c r="DH145" s="120">
        <f>SUMIF($E$4:$E$134,"520",$DH$4:$DH$134)</f>
        <v>0</v>
      </c>
      <c r="DI145" s="120">
        <f>SUMIF($E$4:$E$134,"520",$DI$4:$DI$134)</f>
        <v>0</v>
      </c>
      <c r="DJ145" s="120">
        <f>SUMIF($E$4:$E$134,"520",$DJ$4:$DJ$134)</f>
        <v>2000000000</v>
      </c>
      <c r="DK145" s="120">
        <f>SUMIF($E$4:$E$134,"520",$DK$4:$DK$134)</f>
        <v>274259937</v>
      </c>
      <c r="DL145" s="120">
        <f>SUMIF($E$4:$E$134,"520",$DL$4:$DL$134)</f>
        <v>0</v>
      </c>
      <c r="DM145" s="120">
        <f>SUMIF($E$4:$E$134,"520",$DM$4:$DM$134)</f>
        <v>0</v>
      </c>
      <c r="DN145" s="120">
        <f>SUMIF($E$4:$E$134,"520",$DN$4:$DN$134)</f>
        <v>0</v>
      </c>
      <c r="DO145" s="120">
        <f>SUMIF($E$4:$E$134,"520",$DO$4:$DO$134)</f>
        <v>0</v>
      </c>
      <c r="DP145" s="120">
        <f>SUMIF($E$4:$E$134,"520",$DP$4:$DP$134)</f>
        <v>407925941</v>
      </c>
    </row>
    <row r="146" spans="3:120" ht="15" thickBot="1" x14ac:dyDescent="0.35">
      <c r="C146" s="188" t="s">
        <v>387</v>
      </c>
      <c r="D146" s="189"/>
      <c r="E146" s="125"/>
      <c r="F146" s="126"/>
      <c r="G146" s="127">
        <f t="shared" ref="G146:AB146" si="137">SUM(G139:G145)</f>
        <v>31354859125</v>
      </c>
      <c r="H146" s="127">
        <f t="shared" si="137"/>
        <v>328968376</v>
      </c>
      <c r="I146" s="127">
        <f t="shared" si="137"/>
        <v>2969410598</v>
      </c>
      <c r="J146" s="127">
        <f t="shared" si="137"/>
        <v>0</v>
      </c>
      <c r="K146" s="127">
        <f t="shared" si="137"/>
        <v>12000000000</v>
      </c>
      <c r="L146" s="127">
        <f t="shared" si="137"/>
        <v>208000000</v>
      </c>
      <c r="M146" s="127">
        <f t="shared" si="137"/>
        <v>244096406</v>
      </c>
      <c r="N146" s="127">
        <f t="shared" si="137"/>
        <v>2671087800</v>
      </c>
      <c r="O146" s="127">
        <f t="shared" si="137"/>
        <v>450000000</v>
      </c>
      <c r="P146" s="127">
        <f t="shared" si="137"/>
        <v>450000000</v>
      </c>
      <c r="Q146" s="127">
        <f t="shared" si="137"/>
        <v>450000000</v>
      </c>
      <c r="R146" s="128">
        <f t="shared" si="137"/>
        <v>480000000</v>
      </c>
      <c r="S146" s="128">
        <f t="shared" si="137"/>
        <v>80000000</v>
      </c>
      <c r="T146" s="127">
        <f t="shared" si="137"/>
        <v>120000000</v>
      </c>
      <c r="U146" s="128">
        <f t="shared" si="137"/>
        <v>128000000</v>
      </c>
      <c r="V146" s="127">
        <f t="shared" si="137"/>
        <v>5000000000</v>
      </c>
      <c r="W146" s="127">
        <f t="shared" si="137"/>
        <v>1161806613</v>
      </c>
      <c r="X146" s="127">
        <f t="shared" si="137"/>
        <v>0</v>
      </c>
      <c r="Y146" s="127">
        <f t="shared" si="137"/>
        <v>687105289</v>
      </c>
      <c r="Z146" s="127">
        <f t="shared" si="137"/>
        <v>1770728185</v>
      </c>
      <c r="AA146" s="127">
        <f t="shared" si="137"/>
        <v>91899873</v>
      </c>
      <c r="AB146" s="127">
        <f t="shared" si="137"/>
        <v>2063755985</v>
      </c>
      <c r="AC146" s="129">
        <f t="shared" si="130"/>
        <v>0.19197836453363432</v>
      </c>
      <c r="AD146" s="130">
        <f t="shared" ref="AD146:AY146" si="138">SUM(AD139:AD145)</f>
        <v>6019454575</v>
      </c>
      <c r="AE146" s="130">
        <f t="shared" si="138"/>
        <v>328965376</v>
      </c>
      <c r="AF146" s="130">
        <f t="shared" si="138"/>
        <v>1658711193</v>
      </c>
      <c r="AG146" s="130">
        <f t="shared" si="138"/>
        <v>0</v>
      </c>
      <c r="AH146" s="130">
        <f t="shared" si="138"/>
        <v>0</v>
      </c>
      <c r="AI146" s="130">
        <f t="shared" si="138"/>
        <v>150000000</v>
      </c>
      <c r="AJ146" s="130">
        <f t="shared" si="138"/>
        <v>0</v>
      </c>
      <c r="AK146" s="130">
        <f t="shared" si="138"/>
        <v>360550119</v>
      </c>
      <c r="AL146" s="130">
        <f t="shared" si="138"/>
        <v>0</v>
      </c>
      <c r="AM146" s="130">
        <f t="shared" si="138"/>
        <v>0</v>
      </c>
      <c r="AN146" s="130">
        <f t="shared" si="138"/>
        <v>0</v>
      </c>
      <c r="AO146" s="130">
        <f t="shared" si="138"/>
        <v>0</v>
      </c>
      <c r="AP146" s="130">
        <f t="shared" si="138"/>
        <v>0</v>
      </c>
      <c r="AQ146" s="130">
        <f t="shared" si="138"/>
        <v>0</v>
      </c>
      <c r="AR146" s="130">
        <f t="shared" si="138"/>
        <v>0</v>
      </c>
      <c r="AS146" s="130">
        <f t="shared" si="138"/>
        <v>886380621</v>
      </c>
      <c r="AT146" s="130">
        <f t="shared" si="138"/>
        <v>269501946</v>
      </c>
      <c r="AU146" s="130">
        <f t="shared" si="138"/>
        <v>0</v>
      </c>
      <c r="AV146" s="130">
        <f t="shared" si="138"/>
        <v>114967657</v>
      </c>
      <c r="AW146" s="130">
        <f t="shared" si="138"/>
        <v>1426086525</v>
      </c>
      <c r="AX146" s="130">
        <f t="shared" si="138"/>
        <v>91899873</v>
      </c>
      <c r="AY146" s="130">
        <f t="shared" si="138"/>
        <v>732391265</v>
      </c>
      <c r="AZ146" s="131">
        <f t="shared" si="131"/>
        <v>0.80802163546636563</v>
      </c>
      <c r="BA146" s="130">
        <f t="shared" ref="BA146:BV146" si="139">SUM(BA139:BA145)</f>
        <v>25335404550</v>
      </c>
      <c r="BB146" s="130">
        <f t="shared" si="139"/>
        <v>3000</v>
      </c>
      <c r="BC146" s="130">
        <f t="shared" si="139"/>
        <v>1310699405</v>
      </c>
      <c r="BD146" s="130">
        <f t="shared" si="139"/>
        <v>0</v>
      </c>
      <c r="BE146" s="130">
        <f t="shared" si="139"/>
        <v>12000000000</v>
      </c>
      <c r="BF146" s="130">
        <f t="shared" si="139"/>
        <v>58000000</v>
      </c>
      <c r="BG146" s="130">
        <f t="shared" si="139"/>
        <v>244096406</v>
      </c>
      <c r="BH146" s="130">
        <f t="shared" si="139"/>
        <v>2310537681</v>
      </c>
      <c r="BI146" s="130">
        <f t="shared" si="139"/>
        <v>450000000</v>
      </c>
      <c r="BJ146" s="130">
        <f t="shared" si="139"/>
        <v>450000000</v>
      </c>
      <c r="BK146" s="130">
        <f t="shared" si="139"/>
        <v>450000000</v>
      </c>
      <c r="BL146" s="130">
        <f t="shared" si="139"/>
        <v>480000000</v>
      </c>
      <c r="BM146" s="130">
        <f t="shared" si="139"/>
        <v>80000000</v>
      </c>
      <c r="BN146" s="130">
        <f t="shared" si="139"/>
        <v>120000000</v>
      </c>
      <c r="BO146" s="130">
        <f t="shared" si="139"/>
        <v>128000000</v>
      </c>
      <c r="BP146" s="130">
        <f t="shared" si="139"/>
        <v>4113619379</v>
      </c>
      <c r="BQ146" s="130">
        <f t="shared" si="139"/>
        <v>892304667</v>
      </c>
      <c r="BR146" s="130">
        <f t="shared" si="139"/>
        <v>0</v>
      </c>
      <c r="BS146" s="130">
        <f t="shared" si="139"/>
        <v>572137632</v>
      </c>
      <c r="BT146" s="130">
        <f t="shared" si="139"/>
        <v>344641660</v>
      </c>
      <c r="BU146" s="130">
        <f t="shared" si="139"/>
        <v>0</v>
      </c>
      <c r="BV146" s="130">
        <f t="shared" si="139"/>
        <v>1331364720</v>
      </c>
      <c r="BW146" s="132">
        <f t="shared" si="133"/>
        <v>5.9466434423025016E-2</v>
      </c>
      <c r="BX146" s="133">
        <f t="shared" ref="BX146:CS146" si="140">SUM(BX139:BX145)</f>
        <v>1864561674</v>
      </c>
      <c r="BY146" s="133">
        <f t="shared" si="140"/>
        <v>0</v>
      </c>
      <c r="BZ146" s="133">
        <f t="shared" si="140"/>
        <v>1073720409</v>
      </c>
      <c r="CA146" s="133">
        <f t="shared" si="140"/>
        <v>0</v>
      </c>
      <c r="CB146" s="133">
        <f t="shared" si="140"/>
        <v>0</v>
      </c>
      <c r="CC146" s="133">
        <f t="shared" si="140"/>
        <v>125960004</v>
      </c>
      <c r="CD146" s="133">
        <f t="shared" si="140"/>
        <v>0</v>
      </c>
      <c r="CE146" s="133">
        <f t="shared" si="140"/>
        <v>66980944</v>
      </c>
      <c r="CF146" s="133">
        <f t="shared" si="140"/>
        <v>0</v>
      </c>
      <c r="CG146" s="133">
        <f t="shared" si="140"/>
        <v>0</v>
      </c>
      <c r="CH146" s="133">
        <f t="shared" si="140"/>
        <v>0</v>
      </c>
      <c r="CI146" s="133">
        <f t="shared" si="140"/>
        <v>0</v>
      </c>
      <c r="CJ146" s="133">
        <f t="shared" si="140"/>
        <v>0</v>
      </c>
      <c r="CK146" s="133">
        <f t="shared" si="140"/>
        <v>0</v>
      </c>
      <c r="CL146" s="133">
        <f t="shared" si="140"/>
        <v>0</v>
      </c>
      <c r="CM146" s="133">
        <f t="shared" si="140"/>
        <v>28032000</v>
      </c>
      <c r="CN146" s="133">
        <f t="shared" si="140"/>
        <v>170754527</v>
      </c>
      <c r="CO146" s="133">
        <f t="shared" si="140"/>
        <v>0</v>
      </c>
      <c r="CP146" s="133">
        <f t="shared" si="140"/>
        <v>69287137</v>
      </c>
      <c r="CQ146" s="133">
        <f t="shared" si="140"/>
        <v>65626666</v>
      </c>
      <c r="CR146" s="133">
        <f t="shared" si="140"/>
        <v>0</v>
      </c>
      <c r="CS146" s="133">
        <f t="shared" si="140"/>
        <v>264199987</v>
      </c>
      <c r="CT146" s="134">
        <f t="shared" si="135"/>
        <v>0.94053356557697498</v>
      </c>
      <c r="CU146" s="127">
        <f t="shared" ref="CU146:DP146" ca="1" si="141">SUM(CU139:CU145)</f>
        <v>29490297451</v>
      </c>
      <c r="CV146" s="127">
        <f t="shared" ca="1" si="141"/>
        <v>328968376</v>
      </c>
      <c r="CW146" s="127">
        <f t="shared" si="141"/>
        <v>1895690189</v>
      </c>
      <c r="CX146" s="127">
        <f t="shared" si="141"/>
        <v>0</v>
      </c>
      <c r="CY146" s="127">
        <f t="shared" si="141"/>
        <v>12000000000</v>
      </c>
      <c r="CZ146" s="127">
        <f t="shared" si="141"/>
        <v>82039996</v>
      </c>
      <c r="DA146" s="127">
        <f t="shared" si="141"/>
        <v>244096406</v>
      </c>
      <c r="DB146" s="127">
        <f t="shared" si="141"/>
        <v>2604106856</v>
      </c>
      <c r="DC146" s="127">
        <f t="shared" si="141"/>
        <v>450000000</v>
      </c>
      <c r="DD146" s="127">
        <f t="shared" si="141"/>
        <v>450000000</v>
      </c>
      <c r="DE146" s="127">
        <f t="shared" si="141"/>
        <v>450000000</v>
      </c>
      <c r="DF146" s="127">
        <f t="shared" si="141"/>
        <v>480000000</v>
      </c>
      <c r="DG146" s="127">
        <f t="shared" si="141"/>
        <v>80000000</v>
      </c>
      <c r="DH146" s="127">
        <f t="shared" si="141"/>
        <v>120000000</v>
      </c>
      <c r="DI146" s="127">
        <f t="shared" si="141"/>
        <v>128000000</v>
      </c>
      <c r="DJ146" s="127">
        <f t="shared" si="141"/>
        <v>4971968000</v>
      </c>
      <c r="DK146" s="127">
        <f t="shared" si="141"/>
        <v>991052086</v>
      </c>
      <c r="DL146" s="127">
        <f t="shared" si="141"/>
        <v>0</v>
      </c>
      <c r="DM146" s="127">
        <f t="shared" si="141"/>
        <v>617818152</v>
      </c>
      <c r="DN146" s="127">
        <f t="shared" si="141"/>
        <v>1705101519</v>
      </c>
      <c r="DO146" s="127">
        <f t="shared" si="141"/>
        <v>91899873</v>
      </c>
      <c r="DP146" s="127">
        <f t="shared" si="141"/>
        <v>1799555998</v>
      </c>
    </row>
    <row r="147" spans="3:120" ht="15" thickTop="1" x14ac:dyDescent="0.3">
      <c r="G147" s="32">
        <f t="shared" ref="G147:AB147" si="142">+G137-G146</f>
        <v>0</v>
      </c>
      <c r="H147" s="32">
        <f t="shared" si="142"/>
        <v>0</v>
      </c>
      <c r="I147" s="32">
        <f t="shared" si="142"/>
        <v>0</v>
      </c>
      <c r="J147" s="32">
        <f t="shared" si="142"/>
        <v>0</v>
      </c>
      <c r="K147" s="32">
        <f t="shared" si="142"/>
        <v>0</v>
      </c>
      <c r="L147" s="32">
        <f t="shared" si="142"/>
        <v>0</v>
      </c>
      <c r="M147" s="32">
        <f t="shared" si="142"/>
        <v>0</v>
      </c>
      <c r="N147" s="32">
        <f t="shared" si="142"/>
        <v>0</v>
      </c>
      <c r="O147" s="32">
        <f t="shared" si="142"/>
        <v>0</v>
      </c>
      <c r="P147" s="32">
        <f t="shared" si="142"/>
        <v>0</v>
      </c>
      <c r="Q147" s="32">
        <f t="shared" si="142"/>
        <v>0</v>
      </c>
      <c r="R147" s="32">
        <f t="shared" si="142"/>
        <v>0</v>
      </c>
      <c r="S147" s="32">
        <f t="shared" si="142"/>
        <v>0</v>
      </c>
      <c r="T147" s="32">
        <f t="shared" si="142"/>
        <v>0</v>
      </c>
      <c r="U147" s="32">
        <f t="shared" si="142"/>
        <v>0</v>
      </c>
      <c r="V147" s="32">
        <f t="shared" si="142"/>
        <v>0</v>
      </c>
      <c r="W147" s="32">
        <f t="shared" si="142"/>
        <v>0</v>
      </c>
      <c r="X147" s="32">
        <f t="shared" si="142"/>
        <v>0</v>
      </c>
      <c r="Y147" s="32">
        <f t="shared" si="142"/>
        <v>0</v>
      </c>
      <c r="Z147" s="32">
        <f t="shared" si="142"/>
        <v>0</v>
      </c>
      <c r="AA147" s="32">
        <f t="shared" si="142"/>
        <v>0</v>
      </c>
      <c r="AB147" s="32">
        <f t="shared" si="142"/>
        <v>0</v>
      </c>
      <c r="AD147" s="32">
        <f t="shared" ref="AD147:AY147" si="143">+AD137-AD146</f>
        <v>0</v>
      </c>
      <c r="AE147" s="32">
        <f t="shared" si="143"/>
        <v>0</v>
      </c>
      <c r="AF147" s="32">
        <f t="shared" si="143"/>
        <v>0</v>
      </c>
      <c r="AG147" s="32">
        <f t="shared" si="143"/>
        <v>0</v>
      </c>
      <c r="AH147" s="32">
        <f t="shared" si="143"/>
        <v>0</v>
      </c>
      <c r="AI147" s="32">
        <f t="shared" si="143"/>
        <v>0</v>
      </c>
      <c r="AJ147" s="32">
        <f t="shared" si="143"/>
        <v>0</v>
      </c>
      <c r="AK147" s="32">
        <f t="shared" si="143"/>
        <v>0</v>
      </c>
      <c r="AL147" s="32">
        <f t="shared" si="143"/>
        <v>0</v>
      </c>
      <c r="AM147" s="32">
        <f t="shared" si="143"/>
        <v>0</v>
      </c>
      <c r="AN147" s="32">
        <f t="shared" si="143"/>
        <v>0</v>
      </c>
      <c r="AO147" s="32">
        <f t="shared" si="143"/>
        <v>0</v>
      </c>
      <c r="AP147" s="32">
        <f t="shared" si="143"/>
        <v>0</v>
      </c>
      <c r="AQ147" s="32">
        <f t="shared" si="143"/>
        <v>0</v>
      </c>
      <c r="AR147" s="32">
        <f t="shared" si="143"/>
        <v>0</v>
      </c>
      <c r="AS147" s="32">
        <f t="shared" si="143"/>
        <v>0</v>
      </c>
      <c r="AT147" s="32">
        <f t="shared" si="143"/>
        <v>0</v>
      </c>
      <c r="AU147" s="32">
        <f t="shared" si="143"/>
        <v>0</v>
      </c>
      <c r="AV147" s="32">
        <f t="shared" si="143"/>
        <v>0</v>
      </c>
      <c r="AW147" s="32">
        <f t="shared" si="143"/>
        <v>0</v>
      </c>
      <c r="AX147" s="32">
        <f t="shared" si="143"/>
        <v>0</v>
      </c>
      <c r="AY147" s="32">
        <f t="shared" si="143"/>
        <v>0</v>
      </c>
      <c r="BA147" s="32">
        <f t="shared" ref="BA147:DL147" si="144">+BA137-BA146</f>
        <v>0</v>
      </c>
      <c r="BB147" s="32">
        <f t="shared" si="144"/>
        <v>0</v>
      </c>
      <c r="BC147" s="32">
        <f t="shared" si="144"/>
        <v>0</v>
      </c>
      <c r="BD147" s="32">
        <f t="shared" si="144"/>
        <v>0</v>
      </c>
      <c r="BE147" s="32">
        <f t="shared" si="144"/>
        <v>0</v>
      </c>
      <c r="BF147" s="32">
        <f t="shared" si="144"/>
        <v>0</v>
      </c>
      <c r="BG147" s="32">
        <f t="shared" si="144"/>
        <v>0</v>
      </c>
      <c r="BH147" s="32">
        <f t="shared" si="144"/>
        <v>0</v>
      </c>
      <c r="BI147" s="32">
        <f t="shared" si="144"/>
        <v>0</v>
      </c>
      <c r="BJ147" s="32">
        <f t="shared" si="144"/>
        <v>0</v>
      </c>
      <c r="BK147" s="32">
        <f t="shared" si="144"/>
        <v>0</v>
      </c>
      <c r="BL147" s="32">
        <f t="shared" si="144"/>
        <v>0</v>
      </c>
      <c r="BM147" s="32">
        <f t="shared" si="144"/>
        <v>0</v>
      </c>
      <c r="BN147" s="32">
        <f t="shared" si="144"/>
        <v>0</v>
      </c>
      <c r="BO147" s="32">
        <f t="shared" si="144"/>
        <v>0</v>
      </c>
      <c r="BP147" s="32">
        <f t="shared" si="144"/>
        <v>0</v>
      </c>
      <c r="BQ147" s="32">
        <f t="shared" si="144"/>
        <v>0</v>
      </c>
      <c r="BR147" s="32">
        <f t="shared" si="144"/>
        <v>0</v>
      </c>
      <c r="BS147" s="32">
        <f t="shared" si="144"/>
        <v>0</v>
      </c>
      <c r="BT147" s="32">
        <f t="shared" si="144"/>
        <v>0</v>
      </c>
      <c r="BU147" s="32">
        <f t="shared" si="144"/>
        <v>0</v>
      </c>
      <c r="BV147" s="32">
        <f t="shared" si="144"/>
        <v>0</v>
      </c>
      <c r="BW147" s="32">
        <f t="shared" si="144"/>
        <v>0</v>
      </c>
      <c r="BX147" s="32">
        <f t="shared" si="144"/>
        <v>0</v>
      </c>
      <c r="BY147" s="32">
        <f t="shared" si="144"/>
        <v>0</v>
      </c>
      <c r="BZ147" s="32">
        <f t="shared" si="144"/>
        <v>0</v>
      </c>
      <c r="CA147" s="32">
        <f t="shared" si="144"/>
        <v>0</v>
      </c>
      <c r="CB147" s="32">
        <f t="shared" si="144"/>
        <v>0</v>
      </c>
      <c r="CC147" s="32">
        <f t="shared" si="144"/>
        <v>0</v>
      </c>
      <c r="CD147" s="32">
        <f t="shared" si="144"/>
        <v>0</v>
      </c>
      <c r="CE147" s="32">
        <f t="shared" si="144"/>
        <v>0</v>
      </c>
      <c r="CF147" s="32">
        <f t="shared" si="144"/>
        <v>0</v>
      </c>
      <c r="CG147" s="32">
        <f t="shared" si="144"/>
        <v>0</v>
      </c>
      <c r="CH147" s="32">
        <f t="shared" si="144"/>
        <v>0</v>
      </c>
      <c r="CI147" s="32">
        <f t="shared" si="144"/>
        <v>0</v>
      </c>
      <c r="CJ147" s="32">
        <f t="shared" si="144"/>
        <v>0</v>
      </c>
      <c r="CK147" s="32">
        <f t="shared" si="144"/>
        <v>0</v>
      </c>
      <c r="CL147" s="32">
        <f t="shared" si="144"/>
        <v>0</v>
      </c>
      <c r="CM147" s="32">
        <f t="shared" si="144"/>
        <v>0</v>
      </c>
      <c r="CN147" s="32">
        <f t="shared" si="144"/>
        <v>0</v>
      </c>
      <c r="CO147" s="32">
        <f t="shared" si="144"/>
        <v>0</v>
      </c>
      <c r="CP147" s="32">
        <f t="shared" si="144"/>
        <v>0</v>
      </c>
      <c r="CQ147" s="32">
        <f t="shared" si="144"/>
        <v>0</v>
      </c>
      <c r="CR147" s="32">
        <f t="shared" si="144"/>
        <v>0</v>
      </c>
      <c r="CS147" s="32">
        <f t="shared" si="144"/>
        <v>0</v>
      </c>
      <c r="CT147" s="32">
        <f t="shared" si="144"/>
        <v>0</v>
      </c>
      <c r="CU147" s="32">
        <f t="shared" ca="1" si="144"/>
        <v>0</v>
      </c>
      <c r="CV147" s="32">
        <f t="shared" ca="1" si="144"/>
        <v>0</v>
      </c>
      <c r="CW147" s="32">
        <f t="shared" si="144"/>
        <v>0</v>
      </c>
      <c r="CX147" s="32">
        <f t="shared" si="144"/>
        <v>0</v>
      </c>
      <c r="CY147" s="32">
        <f t="shared" si="144"/>
        <v>0</v>
      </c>
      <c r="CZ147" s="32">
        <f t="shared" si="144"/>
        <v>0</v>
      </c>
      <c r="DA147" s="32">
        <f t="shared" si="144"/>
        <v>0</v>
      </c>
      <c r="DB147" s="32">
        <f t="shared" si="144"/>
        <v>0</v>
      </c>
      <c r="DC147" s="32">
        <f t="shared" si="144"/>
        <v>0</v>
      </c>
      <c r="DD147" s="32">
        <f t="shared" si="144"/>
        <v>0</v>
      </c>
      <c r="DE147" s="32">
        <f t="shared" si="144"/>
        <v>0</v>
      </c>
      <c r="DF147" s="32">
        <f t="shared" si="144"/>
        <v>0</v>
      </c>
      <c r="DG147" s="32">
        <f t="shared" si="144"/>
        <v>0</v>
      </c>
      <c r="DH147" s="32">
        <f t="shared" si="144"/>
        <v>0</v>
      </c>
      <c r="DI147" s="32">
        <f t="shared" si="144"/>
        <v>0</v>
      </c>
      <c r="DJ147" s="32">
        <f t="shared" si="144"/>
        <v>0</v>
      </c>
      <c r="DK147" s="32">
        <f t="shared" si="144"/>
        <v>0</v>
      </c>
      <c r="DL147" s="32">
        <f t="shared" si="144"/>
        <v>0</v>
      </c>
      <c r="DM147" s="32">
        <f t="shared" ref="DM147:DP147" si="145">+DM137-DM146</f>
        <v>0</v>
      </c>
      <c r="DN147" s="32">
        <f t="shared" si="145"/>
        <v>0</v>
      </c>
      <c r="DO147" s="32">
        <f t="shared" si="145"/>
        <v>0</v>
      </c>
      <c r="DP147" s="32">
        <f t="shared" si="145"/>
        <v>0</v>
      </c>
    </row>
    <row r="148" spans="3:120" x14ac:dyDescent="0.3">
      <c r="F148" s="32"/>
    </row>
    <row r="149" spans="3:120" x14ac:dyDescent="0.3">
      <c r="F149" s="135"/>
      <c r="G149" s="32">
        <v>31354859125</v>
      </c>
      <c r="AD149" s="32"/>
      <c r="AZ149" s="32"/>
      <c r="BW149" s="32"/>
      <c r="BX149" s="32">
        <f ca="1">BX146+CU146</f>
        <v>31354859125</v>
      </c>
    </row>
    <row r="150" spans="3:120" x14ac:dyDescent="0.3">
      <c r="F150" s="135"/>
      <c r="AB150" s="32">
        <f>AD146+BA146</f>
        <v>31354859125</v>
      </c>
    </row>
    <row r="151" spans="3:120" x14ac:dyDescent="0.3">
      <c r="F151" s="135"/>
    </row>
    <row r="152" spans="3:120" x14ac:dyDescent="0.3">
      <c r="G152" s="32"/>
    </row>
    <row r="155" spans="3:120" x14ac:dyDescent="0.3">
      <c r="G155" s="32"/>
    </row>
  </sheetData>
  <mergeCells count="73">
    <mergeCell ref="R1:R3"/>
    <mergeCell ref="S1:S3"/>
    <mergeCell ref="T1:T3"/>
    <mergeCell ref="U1:U3"/>
    <mergeCell ref="O1:O3"/>
    <mergeCell ref="P1:P3"/>
    <mergeCell ref="Q1:Q3"/>
    <mergeCell ref="A2:A3"/>
    <mergeCell ref="B2:B3"/>
    <mergeCell ref="C2:C3"/>
    <mergeCell ref="D2:D3"/>
    <mergeCell ref="E2:E3"/>
    <mergeCell ref="F2:F3"/>
    <mergeCell ref="C1:F1"/>
    <mergeCell ref="J1:J3"/>
    <mergeCell ref="K1:K3"/>
    <mergeCell ref="L1:L3"/>
    <mergeCell ref="M1:M3"/>
    <mergeCell ref="N1:N3"/>
    <mergeCell ref="B38:B41"/>
    <mergeCell ref="B4:B9"/>
    <mergeCell ref="B10:B13"/>
    <mergeCell ref="B14:B18"/>
    <mergeCell ref="B19:B23"/>
    <mergeCell ref="A57:A70"/>
    <mergeCell ref="B57:B60"/>
    <mergeCell ref="B61:B69"/>
    <mergeCell ref="B71:B72"/>
    <mergeCell ref="A73:A77"/>
    <mergeCell ref="B73:B74"/>
    <mergeCell ref="A79:A90"/>
    <mergeCell ref="B79:B81"/>
    <mergeCell ref="B85:B92"/>
    <mergeCell ref="A93:A96"/>
    <mergeCell ref="B93:B94"/>
    <mergeCell ref="A97:A100"/>
    <mergeCell ref="B99:B100"/>
    <mergeCell ref="B101:F101"/>
    <mergeCell ref="A102:A113"/>
    <mergeCell ref="B102:B104"/>
    <mergeCell ref="B108:B109"/>
    <mergeCell ref="A118:A126"/>
    <mergeCell ref="B119:B120"/>
    <mergeCell ref="B121:B126"/>
    <mergeCell ref="A127:A134"/>
    <mergeCell ref="B127:B130"/>
    <mergeCell ref="B133:B134"/>
    <mergeCell ref="AA1:AA3"/>
    <mergeCell ref="B135:D135"/>
    <mergeCell ref="C137:E137"/>
    <mergeCell ref="C146:D146"/>
    <mergeCell ref="G1:G3"/>
    <mergeCell ref="H1:H3"/>
    <mergeCell ref="I1:I3"/>
    <mergeCell ref="B114:B116"/>
    <mergeCell ref="B117:F117"/>
    <mergeCell ref="B78:E78"/>
    <mergeCell ref="B42:B48"/>
    <mergeCell ref="B24:B28"/>
    <mergeCell ref="B29:B30"/>
    <mergeCell ref="B31:B32"/>
    <mergeCell ref="B33:B36"/>
    <mergeCell ref="B37:E37"/>
    <mergeCell ref="V1:V3"/>
    <mergeCell ref="W1:W3"/>
    <mergeCell ref="X1:X3"/>
    <mergeCell ref="Y1:Y3"/>
    <mergeCell ref="Z1:Z3"/>
    <mergeCell ref="AB1:AB3"/>
    <mergeCell ref="AC1:AD2"/>
    <mergeCell ref="AZ1:BA2"/>
    <mergeCell ref="BW1:BZ2"/>
    <mergeCell ref="CT1:CU2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148"/>
  <sheetViews>
    <sheetView showGridLines="0" tabSelected="1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DQ173" sqref="DQ173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40.44140625" customWidth="1"/>
    <col min="5" max="5" width="6.33203125" customWidth="1"/>
    <col min="6" max="6" width="12.88671875" hidden="1" customWidth="1"/>
    <col min="7" max="7" width="13.88671875" customWidth="1"/>
    <col min="8" max="8" width="12.109375" hidden="1" customWidth="1"/>
    <col min="9" max="9" width="15.5546875" hidden="1" customWidth="1"/>
    <col min="10" max="10" width="13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2" hidden="1" customWidth="1"/>
    <col min="17" max="17" width="12.554687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2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5.6640625" hidden="1" customWidth="1"/>
    <col min="29" max="29" width="8.33203125" customWidth="1"/>
    <col min="30" max="30" width="13.44140625" customWidth="1"/>
    <col min="31" max="31" width="13.5546875" hidden="1" customWidth="1"/>
    <col min="32" max="33" width="14" hidden="1" customWidth="1"/>
    <col min="34" max="34" width="17.33203125" hidden="1" customWidth="1"/>
    <col min="35" max="35" width="14.5546875" hidden="1" customWidth="1"/>
    <col min="36" max="36" width="16.109375" hidden="1" customWidth="1"/>
    <col min="37" max="39" width="15" hidden="1" customWidth="1"/>
    <col min="40" max="40" width="11.6640625" hidden="1" customWidth="1"/>
    <col min="41" max="41" width="13.33203125" hidden="1" customWidth="1"/>
    <col min="42" max="42" width="12.5546875" hidden="1" customWidth="1"/>
    <col min="43" max="44" width="14.109375" hidden="1" customWidth="1"/>
    <col min="45" max="45" width="13.5546875" hidden="1" customWidth="1"/>
    <col min="46" max="46" width="13.44140625" hidden="1" customWidth="1"/>
    <col min="47" max="47" width="11.44140625" hidden="1" customWidth="1"/>
    <col min="48" max="49" width="13.44140625" hidden="1" customWidth="1"/>
    <col min="50" max="50" width="15.5546875" hidden="1" customWidth="1"/>
    <col min="51" max="51" width="13.88671875" hidden="1" customWidth="1"/>
    <col min="52" max="52" width="9" customWidth="1"/>
    <col min="53" max="53" width="14.21875" customWidth="1"/>
    <col min="54" max="54" width="14.5546875" hidden="1" customWidth="1"/>
    <col min="55" max="55" width="16.5546875" hidden="1" customWidth="1"/>
    <col min="56" max="56" width="13.6640625" hidden="1" customWidth="1"/>
    <col min="57" max="62" width="16.5546875" hidden="1" customWidth="1"/>
    <col min="63" max="63" width="15" hidden="1" customWidth="1"/>
    <col min="64" max="65" width="14.44140625" hidden="1" customWidth="1"/>
    <col min="66" max="66" width="16.5546875" hidden="1" customWidth="1"/>
    <col min="67" max="67" width="13.33203125" hidden="1" customWidth="1"/>
    <col min="68" max="68" width="13.44140625" hidden="1" customWidth="1"/>
    <col min="69" max="69" width="12.88671875" hidden="1" customWidth="1"/>
    <col min="70" max="73" width="16.5546875" hidden="1" customWidth="1"/>
    <col min="74" max="74" width="14" hidden="1" customWidth="1"/>
    <col min="75" max="75" width="10.33203125" customWidth="1"/>
    <col min="76" max="76" width="13.109375" customWidth="1"/>
    <col min="77" max="77" width="12.33203125" hidden="1" customWidth="1"/>
    <col min="78" max="79" width="13.33203125" hidden="1" customWidth="1"/>
    <col min="80" max="81" width="14" hidden="1" customWidth="1"/>
    <col min="82" max="82" width="15.44140625" hidden="1" customWidth="1"/>
    <col min="83" max="85" width="13.5546875" hidden="1" customWidth="1"/>
    <col min="86" max="86" width="11.6640625" hidden="1" customWidth="1"/>
    <col min="87" max="87" width="13.44140625" hidden="1" customWidth="1"/>
    <col min="88" max="88" width="15.6640625" hidden="1" customWidth="1"/>
    <col min="89" max="90" width="16.33203125" hidden="1" customWidth="1"/>
    <col min="91" max="91" width="13.6640625" hidden="1" customWidth="1"/>
    <col min="92" max="92" width="13" hidden="1" customWidth="1"/>
    <col min="93" max="94" width="14.33203125" hidden="1" customWidth="1"/>
    <col min="95" max="95" width="13.6640625" hidden="1" customWidth="1"/>
    <col min="96" max="96" width="12.33203125" hidden="1" customWidth="1"/>
    <col min="97" max="97" width="13.44140625" hidden="1" customWidth="1"/>
    <col min="98" max="98" width="9.6640625" customWidth="1"/>
    <col min="99" max="99" width="14.44140625" customWidth="1"/>
    <col min="100" max="100" width="13.6640625" hidden="1" customWidth="1"/>
    <col min="101" max="101" width="14.44140625" hidden="1" customWidth="1"/>
    <col min="102" max="102" width="12.88671875" hidden="1" customWidth="1"/>
    <col min="103" max="104" width="15.5546875" hidden="1" customWidth="1"/>
    <col min="105" max="105" width="14.44140625" hidden="1" customWidth="1"/>
    <col min="106" max="106" width="12.6640625" hidden="1" customWidth="1"/>
    <col min="107" max="108" width="13.5546875" hidden="1" customWidth="1"/>
    <col min="109" max="110" width="13.88671875" hidden="1" customWidth="1"/>
    <col min="111" max="111" width="13.6640625" hidden="1" customWidth="1"/>
    <col min="112" max="114" width="13.88671875" hidden="1" customWidth="1"/>
    <col min="115" max="115" width="13.33203125" hidden="1" customWidth="1"/>
    <col min="116" max="117" width="14.44140625" hidden="1" customWidth="1"/>
    <col min="118" max="118" width="14.88671875" hidden="1" customWidth="1"/>
    <col min="119" max="119" width="14.33203125" hidden="1" customWidth="1"/>
    <col min="120" max="120" width="13.5546875" hidden="1" customWidth="1"/>
    <col min="121" max="121" width="11.44140625" customWidth="1"/>
    <col min="122" max="122" width="13.44140625" customWidth="1"/>
    <col min="123" max="123" width="20.77734375" customWidth="1"/>
    <col min="124" max="124" width="13" customWidth="1"/>
    <col min="125" max="145" width="11.44140625" customWidth="1"/>
  </cols>
  <sheetData>
    <row r="1" spans="1:125" ht="15" customHeight="1" x14ac:dyDescent="0.35">
      <c r="C1" s="245" t="s">
        <v>0</v>
      </c>
      <c r="D1" s="246"/>
      <c r="E1" s="246"/>
      <c r="F1" s="247"/>
      <c r="G1" s="257" t="s">
        <v>10</v>
      </c>
      <c r="H1" s="257" t="s">
        <v>10</v>
      </c>
      <c r="I1" s="257" t="s">
        <v>10</v>
      </c>
      <c r="J1" s="257" t="s">
        <v>10</v>
      </c>
      <c r="K1" s="257" t="s">
        <v>10</v>
      </c>
      <c r="L1" s="257" t="s">
        <v>10</v>
      </c>
      <c r="M1" s="257" t="s">
        <v>10</v>
      </c>
      <c r="N1" s="257" t="s">
        <v>10</v>
      </c>
      <c r="O1" s="257" t="s">
        <v>10</v>
      </c>
      <c r="P1" s="257" t="s">
        <v>10</v>
      </c>
      <c r="Q1" s="257" t="s">
        <v>10</v>
      </c>
      <c r="R1" s="257" t="s">
        <v>10</v>
      </c>
      <c r="S1" s="257" t="s">
        <v>10</v>
      </c>
      <c r="T1" s="257" t="s">
        <v>10</v>
      </c>
      <c r="U1" s="257" t="s">
        <v>10</v>
      </c>
      <c r="V1" s="257" t="s">
        <v>10</v>
      </c>
      <c r="W1" s="257" t="s">
        <v>10</v>
      </c>
      <c r="X1" s="257" t="s">
        <v>10</v>
      </c>
      <c r="Y1" s="257" t="s">
        <v>10</v>
      </c>
      <c r="Z1" s="257" t="s">
        <v>10</v>
      </c>
      <c r="AA1" s="257" t="s">
        <v>10</v>
      </c>
      <c r="AB1" s="257" t="s">
        <v>10</v>
      </c>
      <c r="AC1" s="260" t="s">
        <v>388</v>
      </c>
      <c r="AD1" s="260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7"/>
      <c r="AZ1" s="261" t="s">
        <v>390</v>
      </c>
      <c r="BA1" s="262"/>
      <c r="BB1" s="141" t="s">
        <v>3</v>
      </c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265" t="s">
        <v>391</v>
      </c>
      <c r="BX1" s="265"/>
      <c r="BY1" s="265"/>
      <c r="BZ1" s="265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3"/>
      <c r="CT1" s="267" t="s">
        <v>392</v>
      </c>
      <c r="CU1" s="268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</row>
    <row r="2" spans="1:125" ht="20.399999999999999" customHeight="1" x14ac:dyDescent="0.3">
      <c r="A2" s="240" t="s">
        <v>4</v>
      </c>
      <c r="B2" s="240" t="s">
        <v>5</v>
      </c>
      <c r="C2" s="241" t="s">
        <v>6</v>
      </c>
      <c r="D2" s="241" t="s">
        <v>7</v>
      </c>
      <c r="E2" s="243" t="s">
        <v>8</v>
      </c>
      <c r="F2" s="241" t="s">
        <v>9</v>
      </c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60"/>
      <c r="AD2" s="260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138"/>
      <c r="AZ2" s="263"/>
      <c r="BA2" s="264"/>
      <c r="BB2" s="144" t="s">
        <v>12</v>
      </c>
      <c r="BC2" s="145"/>
      <c r="BD2" s="145"/>
      <c r="BE2" s="145"/>
      <c r="BF2" s="145"/>
      <c r="BG2" s="145"/>
      <c r="BH2" s="145"/>
      <c r="BI2" s="145"/>
      <c r="BJ2" s="145"/>
      <c r="BK2" s="145"/>
      <c r="BL2" s="146"/>
      <c r="BM2" s="144" t="s">
        <v>12</v>
      </c>
      <c r="BN2" s="145"/>
      <c r="BO2" s="145"/>
      <c r="BP2" s="145"/>
      <c r="BQ2" s="145"/>
      <c r="BR2" s="145"/>
      <c r="BS2" s="145"/>
      <c r="BT2" s="145"/>
      <c r="BU2" s="145"/>
      <c r="BV2" s="146"/>
      <c r="BW2" s="266"/>
      <c r="BX2" s="266"/>
      <c r="BY2" s="266"/>
      <c r="BZ2" s="266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138"/>
      <c r="CT2" s="269"/>
      <c r="CU2" s="270"/>
      <c r="CV2" s="145"/>
      <c r="CW2" s="145"/>
      <c r="CX2" s="145"/>
      <c r="CY2" s="145"/>
      <c r="CZ2" s="145"/>
      <c r="DA2" s="145"/>
      <c r="DB2" s="145"/>
      <c r="DC2" s="145"/>
      <c r="DD2" s="145"/>
      <c r="DE2" s="145"/>
      <c r="DF2" s="145"/>
      <c r="DG2" s="145" t="s">
        <v>12</v>
      </c>
      <c r="DH2" s="145"/>
      <c r="DI2" s="145"/>
      <c r="DJ2" s="145"/>
      <c r="DK2" s="145"/>
      <c r="DL2" s="145"/>
      <c r="DM2" s="145"/>
      <c r="DN2" s="145"/>
      <c r="DO2" s="145"/>
      <c r="DP2" s="146"/>
    </row>
    <row r="3" spans="1:125" s="14" customFormat="1" ht="46.5" customHeight="1" x14ac:dyDescent="0.25">
      <c r="A3" s="240"/>
      <c r="B3" s="240"/>
      <c r="C3" s="242"/>
      <c r="D3" s="242"/>
      <c r="E3" s="244"/>
      <c r="F3" s="242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139" t="s">
        <v>36</v>
      </c>
      <c r="AD3" s="139" t="s">
        <v>389</v>
      </c>
      <c r="AE3" s="12" t="s">
        <v>15</v>
      </c>
      <c r="AF3" s="12" t="s">
        <v>16</v>
      </c>
      <c r="AG3" s="12" t="s">
        <v>17</v>
      </c>
      <c r="AH3" s="12" t="s">
        <v>18</v>
      </c>
      <c r="AI3" s="12" t="s">
        <v>19</v>
      </c>
      <c r="AJ3" s="12" t="s">
        <v>20</v>
      </c>
      <c r="AK3" s="12" t="s">
        <v>21</v>
      </c>
      <c r="AL3" s="12" t="s">
        <v>22</v>
      </c>
      <c r="AM3" s="12" t="s">
        <v>23</v>
      </c>
      <c r="AN3" s="12" t="s">
        <v>24</v>
      </c>
      <c r="AO3" s="12" t="s">
        <v>25</v>
      </c>
      <c r="AP3" s="12" t="s">
        <v>26</v>
      </c>
      <c r="AQ3" s="12" t="s">
        <v>27</v>
      </c>
      <c r="AR3" s="12" t="s">
        <v>28</v>
      </c>
      <c r="AS3" s="12" t="s">
        <v>29</v>
      </c>
      <c r="AT3" s="12" t="s">
        <v>30</v>
      </c>
      <c r="AU3" s="12" t="s">
        <v>31</v>
      </c>
      <c r="AV3" s="12" t="s">
        <v>32</v>
      </c>
      <c r="AW3" s="12" t="s">
        <v>33</v>
      </c>
      <c r="AX3" s="12" t="s">
        <v>34</v>
      </c>
      <c r="AY3" s="12" t="s">
        <v>35</v>
      </c>
      <c r="AZ3" s="140" t="s">
        <v>36</v>
      </c>
      <c r="BA3" s="140" t="s">
        <v>389</v>
      </c>
      <c r="BB3" s="9" t="s">
        <v>15</v>
      </c>
      <c r="BC3" s="9" t="s">
        <v>16</v>
      </c>
      <c r="BD3" s="9" t="s">
        <v>37</v>
      </c>
      <c r="BE3" s="9" t="s">
        <v>18</v>
      </c>
      <c r="BF3" s="9" t="s">
        <v>19</v>
      </c>
      <c r="BG3" s="9" t="s">
        <v>20</v>
      </c>
      <c r="BH3" s="9" t="s">
        <v>21</v>
      </c>
      <c r="BI3" s="9" t="s">
        <v>22</v>
      </c>
      <c r="BJ3" s="9" t="s">
        <v>23</v>
      </c>
      <c r="BK3" s="9" t="s">
        <v>24</v>
      </c>
      <c r="BL3" s="9" t="s">
        <v>25</v>
      </c>
      <c r="BM3" s="9" t="s">
        <v>26</v>
      </c>
      <c r="BN3" s="9" t="s">
        <v>27</v>
      </c>
      <c r="BO3" s="9" t="s">
        <v>28</v>
      </c>
      <c r="BP3" s="9" t="s">
        <v>29</v>
      </c>
      <c r="BQ3" s="9" t="s">
        <v>30</v>
      </c>
      <c r="BR3" s="9" t="s">
        <v>31</v>
      </c>
      <c r="BS3" s="9" t="s">
        <v>32</v>
      </c>
      <c r="BT3" s="9" t="s">
        <v>33</v>
      </c>
      <c r="BU3" s="9" t="s">
        <v>34</v>
      </c>
      <c r="BV3" s="9" t="s">
        <v>35</v>
      </c>
      <c r="BW3" s="139" t="s">
        <v>36</v>
      </c>
      <c r="BX3" s="139" t="s">
        <v>389</v>
      </c>
      <c r="BY3" s="139" t="s">
        <v>389</v>
      </c>
      <c r="BZ3" s="139" t="s">
        <v>389</v>
      </c>
      <c r="CA3" s="12" t="s">
        <v>37</v>
      </c>
      <c r="CB3" s="12" t="s">
        <v>18</v>
      </c>
      <c r="CC3" s="12" t="s">
        <v>19</v>
      </c>
      <c r="CD3" s="12" t="s">
        <v>20</v>
      </c>
      <c r="CE3" s="12" t="s">
        <v>21</v>
      </c>
      <c r="CF3" s="12" t="s">
        <v>22</v>
      </c>
      <c r="CG3" s="12" t="s">
        <v>23</v>
      </c>
      <c r="CH3" s="12" t="s">
        <v>24</v>
      </c>
      <c r="CI3" s="12" t="s">
        <v>25</v>
      </c>
      <c r="CJ3" s="12" t="s">
        <v>26</v>
      </c>
      <c r="CK3" s="12" t="s">
        <v>27</v>
      </c>
      <c r="CL3" s="12" t="s">
        <v>28</v>
      </c>
      <c r="CM3" s="12" t="s">
        <v>29</v>
      </c>
      <c r="CN3" s="12" t="s">
        <v>30</v>
      </c>
      <c r="CO3" s="12" t="s">
        <v>31</v>
      </c>
      <c r="CP3" s="12" t="s">
        <v>32</v>
      </c>
      <c r="CQ3" s="12" t="s">
        <v>33</v>
      </c>
      <c r="CR3" s="12" t="s">
        <v>34</v>
      </c>
      <c r="CS3" s="12" t="s">
        <v>35</v>
      </c>
      <c r="CT3" s="140" t="s">
        <v>36</v>
      </c>
      <c r="CU3" s="140" t="s">
        <v>389</v>
      </c>
      <c r="CV3" s="9" t="s">
        <v>15</v>
      </c>
      <c r="CW3" s="9" t="s">
        <v>16</v>
      </c>
      <c r="CX3" s="9" t="s">
        <v>37</v>
      </c>
      <c r="CY3" s="9" t="s">
        <v>18</v>
      </c>
      <c r="CZ3" s="9" t="s">
        <v>19</v>
      </c>
      <c r="DA3" s="9" t="s">
        <v>20</v>
      </c>
      <c r="DB3" s="9" t="s">
        <v>21</v>
      </c>
      <c r="DC3" s="9" t="s">
        <v>22</v>
      </c>
      <c r="DD3" s="9" t="s">
        <v>23</v>
      </c>
      <c r="DE3" s="9" t="s">
        <v>24</v>
      </c>
      <c r="DF3" s="9" t="s">
        <v>25</v>
      </c>
      <c r="DG3" s="9" t="s">
        <v>26</v>
      </c>
      <c r="DH3" s="9" t="s">
        <v>27</v>
      </c>
      <c r="DI3" s="9" t="s">
        <v>28</v>
      </c>
      <c r="DJ3" s="9" t="s">
        <v>29</v>
      </c>
      <c r="DK3" s="9" t="s">
        <v>30</v>
      </c>
      <c r="DL3" s="9" t="s">
        <v>31</v>
      </c>
      <c r="DM3" s="9" t="s">
        <v>32</v>
      </c>
      <c r="DN3" s="9" t="s">
        <v>33</v>
      </c>
      <c r="DO3" s="9" t="s">
        <v>34</v>
      </c>
      <c r="DP3" s="9" t="s">
        <v>35</v>
      </c>
      <c r="DR3" s="169" t="s">
        <v>4</v>
      </c>
      <c r="DS3" s="169" t="s">
        <v>393</v>
      </c>
      <c r="DT3" s="170" t="s">
        <v>394</v>
      </c>
      <c r="DU3" s="170" t="s">
        <v>395</v>
      </c>
    </row>
    <row r="4" spans="1:125" ht="48" hidden="1" customHeight="1" x14ac:dyDescent="0.3">
      <c r="A4" s="15" t="s">
        <v>41</v>
      </c>
      <c r="B4" s="233" t="s">
        <v>42</v>
      </c>
      <c r="C4" s="16" t="s">
        <v>43</v>
      </c>
      <c r="D4" s="17" t="s">
        <v>44</v>
      </c>
      <c r="E4" s="18">
        <v>510</v>
      </c>
      <c r="F4" s="19" t="s">
        <v>45</v>
      </c>
      <c r="G4" s="20">
        <f>SUM(H4:AB4)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>
        <f>30000000+5000000</f>
        <v>35000000</v>
      </c>
      <c r="AC4" s="21">
        <f t="shared" ref="AC4:AC23" si="0">+AD4/G4</f>
        <v>0.41657142857142859</v>
      </c>
      <c r="AD4" s="20">
        <f t="shared" ref="AD4:AD36" si="1">SUM(AE4:AY4)</f>
        <v>29160000</v>
      </c>
      <c r="AE4" s="22"/>
      <c r="AF4" s="20"/>
      <c r="AG4" s="23"/>
      <c r="AH4" s="22"/>
      <c r="AI4" s="22"/>
      <c r="AJ4" s="20"/>
      <c r="AK4" s="24"/>
      <c r="AL4" s="24"/>
      <c r="AM4" s="24"/>
      <c r="AN4" s="24"/>
      <c r="AO4" s="24"/>
      <c r="AP4" s="24"/>
      <c r="AQ4" s="24"/>
      <c r="AR4" s="24"/>
      <c r="AS4" s="20"/>
      <c r="AT4" s="20">
        <f>+'[1]ENERO 2019'!$Y$754</f>
        <v>24160000</v>
      </c>
      <c r="AU4" s="20"/>
      <c r="AV4" s="20"/>
      <c r="AW4" s="20"/>
      <c r="AX4" s="20"/>
      <c r="AY4" s="20">
        <f>+'[1]ENERO 2019'!$AF$754</f>
        <v>5000000</v>
      </c>
      <c r="AZ4" s="21">
        <f>1-AC4</f>
        <v>0.58342857142857141</v>
      </c>
      <c r="BA4" s="20">
        <f t="shared" ref="BA4:BA36" si="2">SUM(BB4:BV4)</f>
        <v>40840000</v>
      </c>
      <c r="BB4" s="20">
        <f t="shared" ref="BB4:BQ19" si="3">H4-AE4</f>
        <v>0</v>
      </c>
      <c r="BC4" s="20">
        <f t="shared" si="3"/>
        <v>0</v>
      </c>
      <c r="BD4" s="20">
        <f t="shared" si="3"/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10840000</v>
      </c>
      <c r="BR4" s="20">
        <f t="shared" ref="BR4:BV19" si="4">X4-AU4</f>
        <v>0</v>
      </c>
      <c r="BS4" s="20">
        <f t="shared" si="4"/>
        <v>0</v>
      </c>
      <c r="BT4" s="20">
        <f t="shared" si="4"/>
        <v>0</v>
      </c>
      <c r="BU4" s="20">
        <f t="shared" si="4"/>
        <v>0</v>
      </c>
      <c r="BV4" s="20">
        <f t="shared" si="4"/>
        <v>30000000</v>
      </c>
      <c r="BW4" s="21">
        <f>+BX4/G4</f>
        <v>0.17142857142857143</v>
      </c>
      <c r="BX4" s="20">
        <f t="shared" ref="BX4:BX36" si="5">SUM(BY4:CS4)</f>
        <v>12000000</v>
      </c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>
        <f>+'[1]ENERO 2019'!$H$752</f>
        <v>12000000</v>
      </c>
      <c r="CO4" s="20"/>
      <c r="CP4" s="20"/>
      <c r="CQ4" s="20"/>
      <c r="CR4" s="20"/>
      <c r="CS4" s="20"/>
      <c r="CT4" s="21">
        <f t="shared" ref="CT4:CT78" si="6">1-BW4</f>
        <v>0.82857142857142851</v>
      </c>
      <c r="CU4" s="20">
        <f t="shared" ref="CU4:CU36" si="7">SUM(CV4:DP4)</f>
        <v>58000000</v>
      </c>
      <c r="CV4" s="20">
        <f t="shared" ref="CV4:DK19" si="8">H4-BY4</f>
        <v>0</v>
      </c>
      <c r="CW4" s="20">
        <f t="shared" si="8"/>
        <v>0</v>
      </c>
      <c r="CX4" s="20">
        <f t="shared" si="8"/>
        <v>0</v>
      </c>
      <c r="CY4" s="20">
        <f t="shared" si="8"/>
        <v>0</v>
      </c>
      <c r="CZ4" s="20">
        <f t="shared" si="8"/>
        <v>0</v>
      </c>
      <c r="DA4" s="20">
        <f t="shared" si="8"/>
        <v>0</v>
      </c>
      <c r="DB4" s="20">
        <f t="shared" si="8"/>
        <v>0</v>
      </c>
      <c r="DC4" s="20">
        <f t="shared" si="8"/>
        <v>0</v>
      </c>
      <c r="DD4" s="20">
        <f t="shared" si="8"/>
        <v>0</v>
      </c>
      <c r="DE4" s="20">
        <f t="shared" si="8"/>
        <v>0</v>
      </c>
      <c r="DF4" s="20">
        <f t="shared" si="8"/>
        <v>0</v>
      </c>
      <c r="DG4" s="20">
        <f t="shared" si="8"/>
        <v>0</v>
      </c>
      <c r="DH4" s="20">
        <f t="shared" si="8"/>
        <v>0</v>
      </c>
      <c r="DI4" s="20">
        <f t="shared" si="8"/>
        <v>0</v>
      </c>
      <c r="DJ4" s="20">
        <f t="shared" si="8"/>
        <v>0</v>
      </c>
      <c r="DK4" s="20">
        <f t="shared" si="8"/>
        <v>23000000</v>
      </c>
      <c r="DL4" s="20">
        <f t="shared" ref="DL4:DP19" si="9">X4-CO4</f>
        <v>0</v>
      </c>
      <c r="DM4" s="20">
        <f t="shared" si="9"/>
        <v>0</v>
      </c>
      <c r="DN4" s="20">
        <f t="shared" si="9"/>
        <v>0</v>
      </c>
      <c r="DO4" s="20">
        <f t="shared" si="9"/>
        <v>0</v>
      </c>
      <c r="DP4" s="20">
        <f t="shared" si="9"/>
        <v>35000000</v>
      </c>
    </row>
    <row r="5" spans="1:125" ht="59.25" hidden="1" customHeight="1" x14ac:dyDescent="0.3">
      <c r="A5" s="26"/>
      <c r="B5" s="225"/>
      <c r="C5" s="16" t="s">
        <v>46</v>
      </c>
      <c r="D5" s="17" t="s">
        <v>47</v>
      </c>
      <c r="E5" s="18">
        <v>510</v>
      </c>
      <c r="F5" s="19" t="s">
        <v>48</v>
      </c>
      <c r="G5" s="20">
        <f t="shared" ref="G5:G68" si="10">SUM(H5:AB5)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1">
        <f t="shared" si="0"/>
        <v>0</v>
      </c>
      <c r="AD5" s="20">
        <f t="shared" ref="AD5:AD14" si="11">SUM(AE5:AY5)</f>
        <v>0</v>
      </c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1">
        <f t="shared" ref="AZ5:AZ97" si="12">1-AC5</f>
        <v>1</v>
      </c>
      <c r="BA5" s="20">
        <f t="shared" si="2"/>
        <v>20000000</v>
      </c>
      <c r="BB5" s="20">
        <f t="shared" si="3"/>
        <v>0</v>
      </c>
      <c r="BC5" s="20">
        <f t="shared" si="3"/>
        <v>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3"/>
        <v>0</v>
      </c>
      <c r="BO5" s="20">
        <f t="shared" si="3"/>
        <v>0</v>
      </c>
      <c r="BP5" s="20">
        <f t="shared" si="3"/>
        <v>0</v>
      </c>
      <c r="BQ5" s="20">
        <f t="shared" si="3"/>
        <v>20000000</v>
      </c>
      <c r="BR5" s="20">
        <f t="shared" si="4"/>
        <v>0</v>
      </c>
      <c r="BS5" s="20">
        <f t="shared" si="4"/>
        <v>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1">
        <f>+BX5/G5</f>
        <v>0</v>
      </c>
      <c r="BX5" s="20">
        <f t="shared" si="5"/>
        <v>0</v>
      </c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1">
        <f t="shared" si="6"/>
        <v>1</v>
      </c>
      <c r="CU5" s="20">
        <f t="shared" si="7"/>
        <v>20000000</v>
      </c>
      <c r="CV5" s="20">
        <f t="shared" si="8"/>
        <v>0</v>
      </c>
      <c r="CW5" s="20">
        <f t="shared" si="8"/>
        <v>0</v>
      </c>
      <c r="CX5" s="20">
        <f t="shared" si="8"/>
        <v>0</v>
      </c>
      <c r="CY5" s="20">
        <f t="shared" si="8"/>
        <v>0</v>
      </c>
      <c r="CZ5" s="20">
        <f t="shared" si="8"/>
        <v>0</v>
      </c>
      <c r="DA5" s="20">
        <f t="shared" si="8"/>
        <v>0</v>
      </c>
      <c r="DB5" s="20">
        <f t="shared" si="8"/>
        <v>0</v>
      </c>
      <c r="DC5" s="20">
        <f t="shared" si="8"/>
        <v>0</v>
      </c>
      <c r="DD5" s="20">
        <f t="shared" si="8"/>
        <v>0</v>
      </c>
      <c r="DE5" s="20">
        <f t="shared" si="8"/>
        <v>0</v>
      </c>
      <c r="DF5" s="20">
        <f t="shared" si="8"/>
        <v>0</v>
      </c>
      <c r="DG5" s="20">
        <f t="shared" si="8"/>
        <v>0</v>
      </c>
      <c r="DH5" s="20">
        <f t="shared" si="8"/>
        <v>0</v>
      </c>
      <c r="DI5" s="20">
        <f t="shared" si="8"/>
        <v>0</v>
      </c>
      <c r="DJ5" s="20">
        <f t="shared" si="8"/>
        <v>0</v>
      </c>
      <c r="DK5" s="20">
        <f t="shared" si="8"/>
        <v>20000000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0</v>
      </c>
      <c r="DP5" s="20">
        <f t="shared" si="9"/>
        <v>0</v>
      </c>
    </row>
    <row r="6" spans="1:125" ht="33" hidden="1" customHeight="1" x14ac:dyDescent="0.3">
      <c r="A6" s="26"/>
      <c r="B6" s="225"/>
      <c r="C6" s="16" t="s">
        <v>49</v>
      </c>
      <c r="D6" s="17" t="s">
        <v>50</v>
      </c>
      <c r="E6" s="18">
        <v>510</v>
      </c>
      <c r="F6" s="19" t="s">
        <v>51</v>
      </c>
      <c r="G6" s="20">
        <f t="shared" si="10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1">
        <f t="shared" si="0"/>
        <v>0</v>
      </c>
      <c r="AD6" s="20">
        <f t="shared" si="11"/>
        <v>0</v>
      </c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1">
        <f t="shared" si="12"/>
        <v>1</v>
      </c>
      <c r="BA6" s="20">
        <f t="shared" si="2"/>
        <v>25000000</v>
      </c>
      <c r="BB6" s="20">
        <f t="shared" si="3"/>
        <v>0</v>
      </c>
      <c r="BC6" s="20">
        <f t="shared" si="3"/>
        <v>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3"/>
        <v>0</v>
      </c>
      <c r="BO6" s="20">
        <f t="shared" si="3"/>
        <v>0</v>
      </c>
      <c r="BP6" s="20">
        <f t="shared" si="3"/>
        <v>0</v>
      </c>
      <c r="BQ6" s="20">
        <f t="shared" si="3"/>
        <v>25000000</v>
      </c>
      <c r="BR6" s="20">
        <f t="shared" si="4"/>
        <v>0</v>
      </c>
      <c r="BS6" s="20">
        <f t="shared" si="4"/>
        <v>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1">
        <f>+BX6/G6</f>
        <v>0</v>
      </c>
      <c r="BX6" s="20">
        <f t="shared" si="5"/>
        <v>0</v>
      </c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1">
        <f t="shared" si="6"/>
        <v>1</v>
      </c>
      <c r="CU6" s="20">
        <f t="shared" si="7"/>
        <v>25000000</v>
      </c>
      <c r="CV6" s="20">
        <f t="shared" si="8"/>
        <v>0</v>
      </c>
      <c r="CW6" s="20">
        <f t="shared" si="8"/>
        <v>0</v>
      </c>
      <c r="CX6" s="20">
        <f t="shared" si="8"/>
        <v>0</v>
      </c>
      <c r="CY6" s="20">
        <f t="shared" si="8"/>
        <v>0</v>
      </c>
      <c r="CZ6" s="20">
        <f t="shared" si="8"/>
        <v>0</v>
      </c>
      <c r="DA6" s="20">
        <f t="shared" si="8"/>
        <v>0</v>
      </c>
      <c r="DB6" s="20">
        <f t="shared" si="8"/>
        <v>0</v>
      </c>
      <c r="DC6" s="20">
        <f t="shared" si="8"/>
        <v>0</v>
      </c>
      <c r="DD6" s="20">
        <f t="shared" si="8"/>
        <v>0</v>
      </c>
      <c r="DE6" s="20">
        <f t="shared" si="8"/>
        <v>0</v>
      </c>
      <c r="DF6" s="20">
        <f t="shared" si="8"/>
        <v>0</v>
      </c>
      <c r="DG6" s="20">
        <f t="shared" si="8"/>
        <v>0</v>
      </c>
      <c r="DH6" s="20">
        <f t="shared" si="8"/>
        <v>0</v>
      </c>
      <c r="DI6" s="20">
        <f t="shared" si="8"/>
        <v>0</v>
      </c>
      <c r="DJ6" s="20">
        <f t="shared" si="8"/>
        <v>0</v>
      </c>
      <c r="DK6" s="20">
        <f t="shared" si="8"/>
        <v>25000000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0</v>
      </c>
      <c r="DP6" s="20">
        <f t="shared" si="9"/>
        <v>0</v>
      </c>
    </row>
    <row r="7" spans="1:125" ht="77.25" hidden="1" customHeight="1" x14ac:dyDescent="0.3">
      <c r="A7" s="26"/>
      <c r="B7" s="225"/>
      <c r="C7" s="16" t="s">
        <v>52</v>
      </c>
      <c r="D7" s="27" t="s">
        <v>53</v>
      </c>
      <c r="E7" s="18">
        <v>510</v>
      </c>
      <c r="F7" s="19" t="s">
        <v>51</v>
      </c>
      <c r="G7" s="20">
        <f t="shared" si="10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1">
        <f t="shared" si="0"/>
        <v>0</v>
      </c>
      <c r="AD7" s="20">
        <f t="shared" si="11"/>
        <v>0</v>
      </c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1">
        <f t="shared" si="12"/>
        <v>1</v>
      </c>
      <c r="BA7" s="20">
        <f t="shared" si="2"/>
        <v>6000000</v>
      </c>
      <c r="BB7" s="20">
        <f t="shared" si="3"/>
        <v>0</v>
      </c>
      <c r="BC7" s="20">
        <f t="shared" si="3"/>
        <v>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3"/>
        <v>0</v>
      </c>
      <c r="BO7" s="20">
        <f t="shared" si="3"/>
        <v>0</v>
      </c>
      <c r="BP7" s="20">
        <f t="shared" si="3"/>
        <v>0</v>
      </c>
      <c r="BQ7" s="20">
        <f t="shared" si="3"/>
        <v>6000000</v>
      </c>
      <c r="BR7" s="20">
        <f t="shared" si="4"/>
        <v>0</v>
      </c>
      <c r="BS7" s="20">
        <f t="shared" si="4"/>
        <v>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1">
        <f t="shared" ref="BW7:BW13" si="13">+BX7/G7</f>
        <v>0</v>
      </c>
      <c r="BX7" s="20">
        <f t="shared" si="5"/>
        <v>0</v>
      </c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1">
        <f t="shared" si="6"/>
        <v>1</v>
      </c>
      <c r="CU7" s="20">
        <f t="shared" si="7"/>
        <v>6000000</v>
      </c>
      <c r="CV7" s="20">
        <f t="shared" si="8"/>
        <v>0</v>
      </c>
      <c r="CW7" s="20">
        <f t="shared" si="8"/>
        <v>0</v>
      </c>
      <c r="CX7" s="20">
        <f t="shared" si="8"/>
        <v>0</v>
      </c>
      <c r="CY7" s="20">
        <f t="shared" si="8"/>
        <v>0</v>
      </c>
      <c r="CZ7" s="20">
        <f t="shared" si="8"/>
        <v>0</v>
      </c>
      <c r="DA7" s="20">
        <f t="shared" si="8"/>
        <v>0</v>
      </c>
      <c r="DB7" s="20">
        <f t="shared" si="8"/>
        <v>0</v>
      </c>
      <c r="DC7" s="20">
        <f t="shared" si="8"/>
        <v>0</v>
      </c>
      <c r="DD7" s="20">
        <f t="shared" si="8"/>
        <v>0</v>
      </c>
      <c r="DE7" s="20">
        <f t="shared" si="8"/>
        <v>0</v>
      </c>
      <c r="DF7" s="20">
        <f t="shared" si="8"/>
        <v>0</v>
      </c>
      <c r="DG7" s="20">
        <f t="shared" si="8"/>
        <v>0</v>
      </c>
      <c r="DH7" s="20">
        <f t="shared" si="8"/>
        <v>0</v>
      </c>
      <c r="DI7" s="20">
        <f t="shared" si="8"/>
        <v>0</v>
      </c>
      <c r="DJ7" s="20">
        <f t="shared" si="8"/>
        <v>0</v>
      </c>
      <c r="DK7" s="20">
        <f t="shared" si="8"/>
        <v>6000000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0</v>
      </c>
      <c r="DP7" s="20">
        <f t="shared" si="9"/>
        <v>0</v>
      </c>
    </row>
    <row r="8" spans="1:125" ht="58.5" hidden="1" customHeight="1" x14ac:dyDescent="0.3">
      <c r="A8" s="26"/>
      <c r="B8" s="225"/>
      <c r="C8" s="16" t="s">
        <v>54</v>
      </c>
      <c r="D8" s="27" t="s">
        <v>55</v>
      </c>
      <c r="E8" s="18">
        <v>510</v>
      </c>
      <c r="F8" s="19" t="s">
        <v>51</v>
      </c>
      <c r="G8" s="20">
        <f t="shared" si="10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1">
        <f t="shared" si="0"/>
        <v>0.67111146666666666</v>
      </c>
      <c r="AD8" s="20">
        <f t="shared" si="11"/>
        <v>20133344</v>
      </c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>
        <f>+'[1]ENERO 2019'!$Y$783</f>
        <v>20133344</v>
      </c>
      <c r="AU8" s="20"/>
      <c r="AV8" s="20"/>
      <c r="AW8" s="20"/>
      <c r="AX8" s="20"/>
      <c r="AY8" s="20"/>
      <c r="AZ8" s="21">
        <f t="shared" si="12"/>
        <v>0.32888853333333334</v>
      </c>
      <c r="BA8" s="20">
        <f t="shared" si="2"/>
        <v>9866656</v>
      </c>
      <c r="BB8" s="20">
        <f t="shared" si="3"/>
        <v>0</v>
      </c>
      <c r="BC8" s="20">
        <f t="shared" si="3"/>
        <v>0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3"/>
        <v>0</v>
      </c>
      <c r="BO8" s="20">
        <f t="shared" si="3"/>
        <v>0</v>
      </c>
      <c r="BP8" s="20">
        <f t="shared" si="3"/>
        <v>0</v>
      </c>
      <c r="BQ8" s="20">
        <f t="shared" si="3"/>
        <v>9866656</v>
      </c>
      <c r="BR8" s="20">
        <f t="shared" si="4"/>
        <v>0</v>
      </c>
      <c r="BS8" s="20">
        <f t="shared" si="4"/>
        <v>0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1">
        <f t="shared" si="13"/>
        <v>0.33333333333333331</v>
      </c>
      <c r="BX8" s="20">
        <f t="shared" si="5"/>
        <v>10000000</v>
      </c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>
        <f>+'[1]ENERO 2019'!$H$784</f>
        <v>10000000</v>
      </c>
      <c r="CO8" s="20"/>
      <c r="CP8" s="20"/>
      <c r="CQ8" s="20"/>
      <c r="CR8" s="20"/>
      <c r="CS8" s="20"/>
      <c r="CT8" s="21">
        <f t="shared" si="6"/>
        <v>0.66666666666666674</v>
      </c>
      <c r="CU8" s="20">
        <f t="shared" si="7"/>
        <v>20000000</v>
      </c>
      <c r="CV8" s="20">
        <f t="shared" si="8"/>
        <v>0</v>
      </c>
      <c r="CW8" s="20">
        <f t="shared" si="8"/>
        <v>0</v>
      </c>
      <c r="CX8" s="20">
        <f t="shared" si="8"/>
        <v>0</v>
      </c>
      <c r="CY8" s="20">
        <f t="shared" si="8"/>
        <v>0</v>
      </c>
      <c r="CZ8" s="20">
        <f t="shared" si="8"/>
        <v>0</v>
      </c>
      <c r="DA8" s="20">
        <f t="shared" si="8"/>
        <v>0</v>
      </c>
      <c r="DB8" s="20">
        <f t="shared" si="8"/>
        <v>0</v>
      </c>
      <c r="DC8" s="20">
        <f t="shared" si="8"/>
        <v>0</v>
      </c>
      <c r="DD8" s="20">
        <f t="shared" si="8"/>
        <v>0</v>
      </c>
      <c r="DE8" s="20">
        <f t="shared" si="8"/>
        <v>0</v>
      </c>
      <c r="DF8" s="20">
        <f t="shared" si="8"/>
        <v>0</v>
      </c>
      <c r="DG8" s="20">
        <f t="shared" si="8"/>
        <v>0</v>
      </c>
      <c r="DH8" s="20">
        <f t="shared" si="8"/>
        <v>0</v>
      </c>
      <c r="DI8" s="20">
        <f t="shared" si="8"/>
        <v>0</v>
      </c>
      <c r="DJ8" s="20">
        <f t="shared" si="8"/>
        <v>0</v>
      </c>
      <c r="DK8" s="20">
        <f t="shared" si="8"/>
        <v>20000000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0</v>
      </c>
      <c r="DP8" s="20">
        <f t="shared" si="9"/>
        <v>0</v>
      </c>
    </row>
    <row r="9" spans="1:125" ht="35.25" hidden="1" customHeight="1" x14ac:dyDescent="0.3">
      <c r="A9" s="26"/>
      <c r="B9" s="226"/>
      <c r="C9" s="16" t="s">
        <v>56</v>
      </c>
      <c r="D9" s="27" t="s">
        <v>57</v>
      </c>
      <c r="E9" s="18">
        <v>510</v>
      </c>
      <c r="F9" s="19" t="s">
        <v>51</v>
      </c>
      <c r="G9" s="20">
        <f t="shared" si="10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1">
        <f t="shared" si="0"/>
        <v>0</v>
      </c>
      <c r="AD9" s="20">
        <f t="shared" si="11"/>
        <v>0</v>
      </c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1">
        <f t="shared" si="12"/>
        <v>1</v>
      </c>
      <c r="BA9" s="20">
        <f t="shared" si="2"/>
        <v>5000000</v>
      </c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>
        <f t="shared" si="3"/>
        <v>5000000</v>
      </c>
      <c r="BR9" s="20">
        <f t="shared" si="4"/>
        <v>0</v>
      </c>
      <c r="BS9" s="20"/>
      <c r="BT9" s="20"/>
      <c r="BU9" s="20"/>
      <c r="BV9" s="20"/>
      <c r="BW9" s="21">
        <f t="shared" si="13"/>
        <v>0</v>
      </c>
      <c r="BX9" s="20">
        <f t="shared" si="5"/>
        <v>0</v>
      </c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1">
        <f t="shared" si="6"/>
        <v>1</v>
      </c>
      <c r="CU9" s="20">
        <f t="shared" si="7"/>
        <v>5000000</v>
      </c>
      <c r="CV9" s="20">
        <f t="shared" si="8"/>
        <v>0</v>
      </c>
      <c r="CW9" s="20">
        <f t="shared" si="8"/>
        <v>0</v>
      </c>
      <c r="CX9" s="20">
        <f t="shared" si="8"/>
        <v>0</v>
      </c>
      <c r="CY9" s="20">
        <f t="shared" si="8"/>
        <v>0</v>
      </c>
      <c r="CZ9" s="20">
        <f t="shared" si="8"/>
        <v>0</v>
      </c>
      <c r="DA9" s="20">
        <f t="shared" si="8"/>
        <v>0</v>
      </c>
      <c r="DB9" s="20">
        <f t="shared" si="8"/>
        <v>0</v>
      </c>
      <c r="DC9" s="20">
        <f t="shared" si="8"/>
        <v>0</v>
      </c>
      <c r="DD9" s="20">
        <f t="shared" si="8"/>
        <v>0</v>
      </c>
      <c r="DE9" s="20">
        <f t="shared" si="8"/>
        <v>0</v>
      </c>
      <c r="DF9" s="20">
        <f t="shared" si="8"/>
        <v>0</v>
      </c>
      <c r="DG9" s="20">
        <f t="shared" si="8"/>
        <v>0</v>
      </c>
      <c r="DH9" s="20">
        <f t="shared" si="8"/>
        <v>0</v>
      </c>
      <c r="DI9" s="20">
        <f t="shared" si="8"/>
        <v>0</v>
      </c>
      <c r="DJ9" s="20">
        <f t="shared" si="8"/>
        <v>0</v>
      </c>
      <c r="DK9" s="20">
        <f t="shared" si="8"/>
        <v>5000000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0</v>
      </c>
      <c r="DP9" s="20">
        <f t="shared" si="9"/>
        <v>0</v>
      </c>
    </row>
    <row r="10" spans="1:125" ht="51.75" hidden="1" customHeight="1" x14ac:dyDescent="0.3">
      <c r="A10" s="26"/>
      <c r="B10" s="224" t="s">
        <v>58</v>
      </c>
      <c r="C10" s="16" t="s">
        <v>59</v>
      </c>
      <c r="D10" s="17" t="s">
        <v>60</v>
      </c>
      <c r="E10" s="18">
        <v>510</v>
      </c>
      <c r="F10" s="19" t="s">
        <v>61</v>
      </c>
      <c r="G10" s="20">
        <f t="shared" si="10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>
        <f>45000000+25000000+5000000</f>
        <v>75000000</v>
      </c>
      <c r="AC10" s="21">
        <f t="shared" si="0"/>
        <v>5.4945054945054944E-2</v>
      </c>
      <c r="AD10" s="20">
        <f t="shared" si="11"/>
        <v>5000000</v>
      </c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>
        <f>+'[1]ENERO 2019'!$AF$797</f>
        <v>5000000</v>
      </c>
      <c r="AZ10" s="21">
        <f t="shared" si="12"/>
        <v>0.94505494505494503</v>
      </c>
      <c r="BA10" s="20">
        <f t="shared" si="2"/>
        <v>86000000</v>
      </c>
      <c r="BB10" s="20">
        <f t="shared" si="3"/>
        <v>0</v>
      </c>
      <c r="BC10" s="20">
        <f t="shared" si="3"/>
        <v>0</v>
      </c>
      <c r="BD10" s="20">
        <f t="shared" si="3"/>
        <v>0</v>
      </c>
      <c r="BE10" s="20">
        <f t="shared" si="3"/>
        <v>0</v>
      </c>
      <c r="BF10" s="20">
        <f t="shared" si="3"/>
        <v>0</v>
      </c>
      <c r="BG10" s="20">
        <f t="shared" si="3"/>
        <v>0</v>
      </c>
      <c r="BH10" s="20">
        <f t="shared" si="3"/>
        <v>0</v>
      </c>
      <c r="BI10" s="20">
        <f t="shared" si="3"/>
        <v>0</v>
      </c>
      <c r="BJ10" s="20">
        <f t="shared" si="3"/>
        <v>0</v>
      </c>
      <c r="BK10" s="20">
        <f t="shared" si="3"/>
        <v>0</v>
      </c>
      <c r="BL10" s="20">
        <f t="shared" si="3"/>
        <v>0</v>
      </c>
      <c r="BM10" s="20">
        <f t="shared" si="3"/>
        <v>0</v>
      </c>
      <c r="BN10" s="20">
        <f t="shared" si="3"/>
        <v>0</v>
      </c>
      <c r="BO10" s="20">
        <f t="shared" si="3"/>
        <v>0</v>
      </c>
      <c r="BP10" s="20">
        <f t="shared" si="3"/>
        <v>0</v>
      </c>
      <c r="BQ10" s="20">
        <f t="shared" si="3"/>
        <v>16000000</v>
      </c>
      <c r="BR10" s="20">
        <f t="shared" si="4"/>
        <v>0</v>
      </c>
      <c r="BS10" s="20">
        <f t="shared" si="4"/>
        <v>0</v>
      </c>
      <c r="BT10" s="20">
        <f t="shared" si="4"/>
        <v>0</v>
      </c>
      <c r="BU10" s="20">
        <f t="shared" si="4"/>
        <v>0</v>
      </c>
      <c r="BV10" s="20">
        <f t="shared" si="4"/>
        <v>70000000</v>
      </c>
      <c r="BW10" s="21">
        <f t="shared" si="13"/>
        <v>0</v>
      </c>
      <c r="BX10" s="20">
        <f t="shared" si="5"/>
        <v>0</v>
      </c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1">
        <f t="shared" si="6"/>
        <v>1</v>
      </c>
      <c r="CU10" s="20">
        <f t="shared" si="7"/>
        <v>91000000</v>
      </c>
      <c r="CV10" s="20">
        <f t="shared" si="8"/>
        <v>0</v>
      </c>
      <c r="CW10" s="20">
        <f t="shared" si="8"/>
        <v>0</v>
      </c>
      <c r="CX10" s="20">
        <f t="shared" si="8"/>
        <v>0</v>
      </c>
      <c r="CY10" s="20">
        <f t="shared" si="8"/>
        <v>0</v>
      </c>
      <c r="CZ10" s="20">
        <f t="shared" si="8"/>
        <v>0</v>
      </c>
      <c r="DA10" s="20">
        <f t="shared" si="8"/>
        <v>0</v>
      </c>
      <c r="DB10" s="20">
        <f t="shared" si="8"/>
        <v>0</v>
      </c>
      <c r="DC10" s="20">
        <f t="shared" si="8"/>
        <v>0</v>
      </c>
      <c r="DD10" s="20">
        <f t="shared" si="8"/>
        <v>0</v>
      </c>
      <c r="DE10" s="20">
        <f t="shared" si="8"/>
        <v>0</v>
      </c>
      <c r="DF10" s="20">
        <f t="shared" si="8"/>
        <v>0</v>
      </c>
      <c r="DG10" s="20">
        <f t="shared" si="8"/>
        <v>0</v>
      </c>
      <c r="DH10" s="20">
        <f t="shared" si="8"/>
        <v>0</v>
      </c>
      <c r="DI10" s="20">
        <f t="shared" si="8"/>
        <v>0</v>
      </c>
      <c r="DJ10" s="20">
        <f t="shared" si="8"/>
        <v>0</v>
      </c>
      <c r="DK10" s="20">
        <f t="shared" si="8"/>
        <v>16000000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0</v>
      </c>
      <c r="DP10" s="20">
        <f t="shared" si="9"/>
        <v>75000000</v>
      </c>
    </row>
    <row r="11" spans="1:125" ht="37.5" hidden="1" customHeight="1" x14ac:dyDescent="0.3">
      <c r="A11" s="26"/>
      <c r="B11" s="224"/>
      <c r="C11" s="16" t="s">
        <v>62</v>
      </c>
      <c r="D11" s="17" t="s">
        <v>63</v>
      </c>
      <c r="E11" s="18">
        <v>510</v>
      </c>
      <c r="F11" s="19" t="s">
        <v>51</v>
      </c>
      <c r="G11" s="20">
        <f t="shared" si="10"/>
        <v>20000000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/>
      <c r="AC11" s="21">
        <f t="shared" si="0"/>
        <v>0</v>
      </c>
      <c r="AD11" s="20">
        <f t="shared" si="11"/>
        <v>0</v>
      </c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1">
        <f t="shared" si="12"/>
        <v>1</v>
      </c>
      <c r="BA11" s="20">
        <f t="shared" si="2"/>
        <v>20000000</v>
      </c>
      <c r="BB11" s="20">
        <f t="shared" si="3"/>
        <v>0</v>
      </c>
      <c r="BC11" s="20">
        <f t="shared" si="3"/>
        <v>0</v>
      </c>
      <c r="BD11" s="20">
        <f t="shared" si="3"/>
        <v>0</v>
      </c>
      <c r="BE11" s="20">
        <f t="shared" si="3"/>
        <v>0</v>
      </c>
      <c r="BF11" s="20">
        <f t="shared" si="3"/>
        <v>0</v>
      </c>
      <c r="BG11" s="20">
        <f t="shared" si="3"/>
        <v>0</v>
      </c>
      <c r="BH11" s="20">
        <f t="shared" si="3"/>
        <v>0</v>
      </c>
      <c r="BI11" s="20">
        <f t="shared" si="3"/>
        <v>0</v>
      </c>
      <c r="BJ11" s="20">
        <f t="shared" si="3"/>
        <v>0</v>
      </c>
      <c r="BK11" s="20">
        <f t="shared" si="3"/>
        <v>0</v>
      </c>
      <c r="BL11" s="20">
        <f t="shared" si="3"/>
        <v>0</v>
      </c>
      <c r="BM11" s="20">
        <f t="shared" si="3"/>
        <v>0</v>
      </c>
      <c r="BN11" s="20">
        <f t="shared" si="3"/>
        <v>0</v>
      </c>
      <c r="BO11" s="20">
        <f t="shared" si="3"/>
        <v>0</v>
      </c>
      <c r="BP11" s="20">
        <f t="shared" si="3"/>
        <v>0</v>
      </c>
      <c r="BQ11" s="20">
        <f t="shared" si="3"/>
        <v>20000000</v>
      </c>
      <c r="BR11" s="20">
        <f t="shared" si="4"/>
        <v>0</v>
      </c>
      <c r="BS11" s="20">
        <f t="shared" si="4"/>
        <v>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1">
        <f t="shared" si="13"/>
        <v>0</v>
      </c>
      <c r="BX11" s="20">
        <f t="shared" si="5"/>
        <v>0</v>
      </c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1">
        <f t="shared" si="6"/>
        <v>1</v>
      </c>
      <c r="CU11" s="20">
        <f t="shared" si="7"/>
        <v>20000000</v>
      </c>
      <c r="CV11" s="20">
        <f t="shared" si="8"/>
        <v>0</v>
      </c>
      <c r="CW11" s="20">
        <f t="shared" si="8"/>
        <v>0</v>
      </c>
      <c r="CX11" s="20">
        <f t="shared" si="8"/>
        <v>0</v>
      </c>
      <c r="CY11" s="20">
        <f t="shared" si="8"/>
        <v>0</v>
      </c>
      <c r="CZ11" s="20">
        <f t="shared" si="8"/>
        <v>0</v>
      </c>
      <c r="DA11" s="20">
        <f t="shared" si="8"/>
        <v>0</v>
      </c>
      <c r="DB11" s="20">
        <f t="shared" si="8"/>
        <v>0</v>
      </c>
      <c r="DC11" s="20">
        <f t="shared" si="8"/>
        <v>0</v>
      </c>
      <c r="DD11" s="20">
        <f t="shared" si="8"/>
        <v>0</v>
      </c>
      <c r="DE11" s="20">
        <f t="shared" si="8"/>
        <v>0</v>
      </c>
      <c r="DF11" s="20">
        <f t="shared" si="8"/>
        <v>0</v>
      </c>
      <c r="DG11" s="20">
        <f t="shared" si="8"/>
        <v>0</v>
      </c>
      <c r="DH11" s="20">
        <f t="shared" si="8"/>
        <v>0</v>
      </c>
      <c r="DI11" s="20">
        <f t="shared" si="8"/>
        <v>0</v>
      </c>
      <c r="DJ11" s="20">
        <f t="shared" si="8"/>
        <v>0</v>
      </c>
      <c r="DK11" s="20">
        <f t="shared" si="8"/>
        <v>20000000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0</v>
      </c>
      <c r="DP11" s="20">
        <f t="shared" si="9"/>
        <v>0</v>
      </c>
    </row>
    <row r="12" spans="1:125" ht="50.25" hidden="1" customHeight="1" x14ac:dyDescent="0.3">
      <c r="A12" s="26"/>
      <c r="B12" s="224"/>
      <c r="C12" s="16" t="s">
        <v>64</v>
      </c>
      <c r="D12" s="17" t="s">
        <v>65</v>
      </c>
      <c r="E12" s="18">
        <v>510</v>
      </c>
      <c r="F12" s="19" t="s">
        <v>51</v>
      </c>
      <c r="G12" s="20">
        <f t="shared" si="10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1">
        <f t="shared" si="0"/>
        <v>0</v>
      </c>
      <c r="AD12" s="20">
        <f t="shared" si="11"/>
        <v>0</v>
      </c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1">
        <f t="shared" si="12"/>
        <v>1</v>
      </c>
      <c r="BA12" s="20">
        <f t="shared" si="2"/>
        <v>15000000</v>
      </c>
      <c r="BB12" s="20">
        <f t="shared" si="3"/>
        <v>0</v>
      </c>
      <c r="BC12" s="20">
        <f t="shared" si="3"/>
        <v>0</v>
      </c>
      <c r="BD12" s="20">
        <f t="shared" si="3"/>
        <v>0</v>
      </c>
      <c r="BE12" s="20">
        <f t="shared" si="3"/>
        <v>0</v>
      </c>
      <c r="BF12" s="20">
        <f t="shared" si="3"/>
        <v>0</v>
      </c>
      <c r="BG12" s="20">
        <f t="shared" si="3"/>
        <v>0</v>
      </c>
      <c r="BH12" s="20">
        <f t="shared" si="3"/>
        <v>0</v>
      </c>
      <c r="BI12" s="20">
        <f t="shared" si="3"/>
        <v>0</v>
      </c>
      <c r="BJ12" s="20">
        <f t="shared" si="3"/>
        <v>0</v>
      </c>
      <c r="BK12" s="20">
        <f t="shared" si="3"/>
        <v>0</v>
      </c>
      <c r="BL12" s="20">
        <f t="shared" si="3"/>
        <v>0</v>
      </c>
      <c r="BM12" s="20">
        <f t="shared" si="3"/>
        <v>0</v>
      </c>
      <c r="BN12" s="20">
        <f t="shared" si="3"/>
        <v>0</v>
      </c>
      <c r="BO12" s="20">
        <f t="shared" si="3"/>
        <v>0</v>
      </c>
      <c r="BP12" s="20">
        <f t="shared" si="3"/>
        <v>0</v>
      </c>
      <c r="BQ12" s="20">
        <f t="shared" si="3"/>
        <v>15000000</v>
      </c>
      <c r="BR12" s="20">
        <f t="shared" si="4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1">
        <f t="shared" si="13"/>
        <v>0</v>
      </c>
      <c r="BX12" s="20">
        <f t="shared" si="5"/>
        <v>0</v>
      </c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1">
        <f t="shared" si="6"/>
        <v>1</v>
      </c>
      <c r="CU12" s="20">
        <f t="shared" si="7"/>
        <v>15000000</v>
      </c>
      <c r="CV12" s="20">
        <f t="shared" si="8"/>
        <v>0</v>
      </c>
      <c r="CW12" s="20">
        <f t="shared" si="8"/>
        <v>0</v>
      </c>
      <c r="CX12" s="20">
        <f t="shared" si="8"/>
        <v>0</v>
      </c>
      <c r="CY12" s="20">
        <f t="shared" si="8"/>
        <v>0</v>
      </c>
      <c r="CZ12" s="20">
        <f t="shared" si="8"/>
        <v>0</v>
      </c>
      <c r="DA12" s="20">
        <f t="shared" si="8"/>
        <v>0</v>
      </c>
      <c r="DB12" s="20">
        <f t="shared" si="8"/>
        <v>0</v>
      </c>
      <c r="DC12" s="20">
        <f t="shared" si="8"/>
        <v>0</v>
      </c>
      <c r="DD12" s="20">
        <f t="shared" si="8"/>
        <v>0</v>
      </c>
      <c r="DE12" s="20">
        <f t="shared" si="8"/>
        <v>0</v>
      </c>
      <c r="DF12" s="20">
        <f t="shared" si="8"/>
        <v>0</v>
      </c>
      <c r="DG12" s="20">
        <f t="shared" si="8"/>
        <v>0</v>
      </c>
      <c r="DH12" s="20">
        <f t="shared" si="8"/>
        <v>0</v>
      </c>
      <c r="DI12" s="20">
        <f t="shared" si="8"/>
        <v>0</v>
      </c>
      <c r="DJ12" s="20">
        <f t="shared" si="8"/>
        <v>0</v>
      </c>
      <c r="DK12" s="20">
        <f t="shared" si="8"/>
        <v>15000000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0</v>
      </c>
      <c r="DP12" s="20">
        <f t="shared" si="9"/>
        <v>0</v>
      </c>
    </row>
    <row r="13" spans="1:125" ht="32.25" hidden="1" customHeight="1" x14ac:dyDescent="0.3">
      <c r="A13" s="26"/>
      <c r="B13" s="224"/>
      <c r="C13" s="16" t="s">
        <v>66</v>
      </c>
      <c r="D13" s="17" t="s">
        <v>67</v>
      </c>
      <c r="E13" s="18">
        <v>510</v>
      </c>
      <c r="F13" s="19" t="s">
        <v>51</v>
      </c>
      <c r="G13" s="20">
        <f t="shared" si="10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1">
        <f t="shared" si="0"/>
        <v>0</v>
      </c>
      <c r="AD13" s="20">
        <f t="shared" si="11"/>
        <v>0</v>
      </c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1">
        <f t="shared" si="12"/>
        <v>1</v>
      </c>
      <c r="BA13" s="20">
        <f t="shared" si="2"/>
        <v>40000000</v>
      </c>
      <c r="BB13" s="20">
        <f t="shared" si="3"/>
        <v>0</v>
      </c>
      <c r="BC13" s="20">
        <f t="shared" si="3"/>
        <v>0</v>
      </c>
      <c r="BD13" s="20">
        <f t="shared" si="3"/>
        <v>0</v>
      </c>
      <c r="BE13" s="20">
        <f t="shared" si="3"/>
        <v>0</v>
      </c>
      <c r="BF13" s="20">
        <f t="shared" si="3"/>
        <v>0</v>
      </c>
      <c r="BG13" s="20">
        <f t="shared" si="3"/>
        <v>0</v>
      </c>
      <c r="BH13" s="20">
        <f t="shared" si="3"/>
        <v>0</v>
      </c>
      <c r="BI13" s="20">
        <f t="shared" si="3"/>
        <v>0</v>
      </c>
      <c r="BJ13" s="20">
        <f t="shared" si="3"/>
        <v>0</v>
      </c>
      <c r="BK13" s="20">
        <f t="shared" si="3"/>
        <v>0</v>
      </c>
      <c r="BL13" s="20">
        <f t="shared" si="3"/>
        <v>0</v>
      </c>
      <c r="BM13" s="20">
        <f t="shared" si="3"/>
        <v>0</v>
      </c>
      <c r="BN13" s="20">
        <f t="shared" si="3"/>
        <v>0</v>
      </c>
      <c r="BO13" s="20">
        <f t="shared" si="3"/>
        <v>0</v>
      </c>
      <c r="BP13" s="20">
        <f t="shared" si="3"/>
        <v>0</v>
      </c>
      <c r="BQ13" s="20">
        <f t="shared" si="3"/>
        <v>40000000</v>
      </c>
      <c r="BR13" s="20">
        <f t="shared" si="4"/>
        <v>0</v>
      </c>
      <c r="BS13" s="20">
        <f t="shared" si="4"/>
        <v>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1">
        <f t="shared" si="13"/>
        <v>0</v>
      </c>
      <c r="BX13" s="20">
        <f t="shared" si="5"/>
        <v>0</v>
      </c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1">
        <f t="shared" si="6"/>
        <v>1</v>
      </c>
      <c r="CU13" s="20">
        <f t="shared" si="7"/>
        <v>40000000</v>
      </c>
      <c r="CV13" s="20">
        <f t="shared" si="8"/>
        <v>0</v>
      </c>
      <c r="CW13" s="20">
        <f t="shared" si="8"/>
        <v>0</v>
      </c>
      <c r="CX13" s="20">
        <f t="shared" si="8"/>
        <v>0</v>
      </c>
      <c r="CY13" s="20">
        <f t="shared" si="8"/>
        <v>0</v>
      </c>
      <c r="CZ13" s="20">
        <f t="shared" si="8"/>
        <v>0</v>
      </c>
      <c r="DA13" s="20">
        <f t="shared" si="8"/>
        <v>0</v>
      </c>
      <c r="DB13" s="20">
        <f t="shared" si="8"/>
        <v>0</v>
      </c>
      <c r="DC13" s="20">
        <f t="shared" si="8"/>
        <v>0</v>
      </c>
      <c r="DD13" s="20">
        <f t="shared" si="8"/>
        <v>0</v>
      </c>
      <c r="DE13" s="20">
        <f t="shared" si="8"/>
        <v>0</v>
      </c>
      <c r="DF13" s="20">
        <f t="shared" si="8"/>
        <v>0</v>
      </c>
      <c r="DG13" s="20">
        <f t="shared" si="8"/>
        <v>0</v>
      </c>
      <c r="DH13" s="20">
        <f t="shared" si="8"/>
        <v>0</v>
      </c>
      <c r="DI13" s="20">
        <f t="shared" si="8"/>
        <v>0</v>
      </c>
      <c r="DJ13" s="20">
        <f t="shared" si="8"/>
        <v>0</v>
      </c>
      <c r="DK13" s="20">
        <f t="shared" si="8"/>
        <v>40000000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0</v>
      </c>
      <c r="DP13" s="20">
        <f t="shared" si="9"/>
        <v>0</v>
      </c>
    </row>
    <row r="14" spans="1:125" ht="45" hidden="1" customHeight="1" x14ac:dyDescent="0.3">
      <c r="A14" s="26"/>
      <c r="B14" s="221" t="s">
        <v>68</v>
      </c>
      <c r="C14" s="28" t="s">
        <v>69</v>
      </c>
      <c r="D14" s="27" t="s">
        <v>70</v>
      </c>
      <c r="E14" s="18">
        <v>310</v>
      </c>
      <c r="F14" s="19" t="s">
        <v>51</v>
      </c>
      <c r="G14" s="20">
        <f t="shared" si="10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1">
        <f t="shared" si="0"/>
        <v>0.30199999999999999</v>
      </c>
      <c r="AD14" s="20">
        <f t="shared" si="11"/>
        <v>30200000</v>
      </c>
      <c r="AE14" s="20"/>
      <c r="AF14" s="20">
        <f>+'[1]ENERO 2019'!$K$126</f>
        <v>30200000</v>
      </c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1">
        <f t="shared" si="12"/>
        <v>0.69799999999999995</v>
      </c>
      <c r="BA14" s="20">
        <f t="shared" si="2"/>
        <v>69800000</v>
      </c>
      <c r="BB14" s="20">
        <f t="shared" si="3"/>
        <v>0</v>
      </c>
      <c r="BC14" s="20">
        <f t="shared" si="3"/>
        <v>69800000</v>
      </c>
      <c r="BD14" s="20">
        <f t="shared" si="3"/>
        <v>0</v>
      </c>
      <c r="BE14" s="20">
        <f t="shared" si="3"/>
        <v>0</v>
      </c>
      <c r="BF14" s="20">
        <f t="shared" si="3"/>
        <v>0</v>
      </c>
      <c r="BG14" s="20">
        <f t="shared" si="3"/>
        <v>0</v>
      </c>
      <c r="BH14" s="20">
        <f t="shared" si="3"/>
        <v>0</v>
      </c>
      <c r="BI14" s="20">
        <f t="shared" si="3"/>
        <v>0</v>
      </c>
      <c r="BJ14" s="20">
        <f t="shared" si="3"/>
        <v>0</v>
      </c>
      <c r="BK14" s="20">
        <f t="shared" si="3"/>
        <v>0</v>
      </c>
      <c r="BL14" s="20">
        <f t="shared" si="3"/>
        <v>0</v>
      </c>
      <c r="BM14" s="20">
        <f t="shared" si="3"/>
        <v>0</v>
      </c>
      <c r="BN14" s="20">
        <f t="shared" si="3"/>
        <v>0</v>
      </c>
      <c r="BO14" s="20">
        <f t="shared" si="3"/>
        <v>0</v>
      </c>
      <c r="BP14" s="20">
        <f t="shared" si="3"/>
        <v>0</v>
      </c>
      <c r="BQ14" s="20">
        <f t="shared" si="3"/>
        <v>0</v>
      </c>
      <c r="BR14" s="20">
        <f t="shared" si="4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1">
        <f>+BX14/G14</f>
        <v>0.14000000000000001</v>
      </c>
      <c r="BX14" s="20">
        <f t="shared" si="5"/>
        <v>14000000</v>
      </c>
      <c r="BY14" s="20"/>
      <c r="BZ14" s="20">
        <f>+'[1]ENERO 2019'!$H$124</f>
        <v>14000000</v>
      </c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1">
        <f t="shared" si="6"/>
        <v>0.86</v>
      </c>
      <c r="CU14" s="20">
        <f t="shared" si="7"/>
        <v>86000000</v>
      </c>
      <c r="CV14" s="20">
        <f t="shared" si="8"/>
        <v>0</v>
      </c>
      <c r="CW14" s="20">
        <f t="shared" si="8"/>
        <v>86000000</v>
      </c>
      <c r="CX14" s="20">
        <f t="shared" si="8"/>
        <v>0</v>
      </c>
      <c r="CY14" s="20">
        <f t="shared" si="8"/>
        <v>0</v>
      </c>
      <c r="CZ14" s="20">
        <f t="shared" si="8"/>
        <v>0</v>
      </c>
      <c r="DA14" s="20">
        <f t="shared" si="8"/>
        <v>0</v>
      </c>
      <c r="DB14" s="20">
        <f t="shared" si="8"/>
        <v>0</v>
      </c>
      <c r="DC14" s="20">
        <f t="shared" si="8"/>
        <v>0</v>
      </c>
      <c r="DD14" s="20">
        <f t="shared" si="8"/>
        <v>0</v>
      </c>
      <c r="DE14" s="20">
        <f t="shared" si="8"/>
        <v>0</v>
      </c>
      <c r="DF14" s="20">
        <f t="shared" si="8"/>
        <v>0</v>
      </c>
      <c r="DG14" s="20">
        <f t="shared" si="8"/>
        <v>0</v>
      </c>
      <c r="DH14" s="20">
        <f t="shared" si="8"/>
        <v>0</v>
      </c>
      <c r="DI14" s="20">
        <f t="shared" si="8"/>
        <v>0</v>
      </c>
      <c r="DJ14" s="20">
        <f t="shared" si="8"/>
        <v>0</v>
      </c>
      <c r="DK14" s="20">
        <f t="shared" si="8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9"/>
        <v>0</v>
      </c>
    </row>
    <row r="15" spans="1:125" ht="51" hidden="1" customHeight="1" x14ac:dyDescent="0.3">
      <c r="A15" s="26"/>
      <c r="B15" s="222"/>
      <c r="C15" s="16" t="s">
        <v>71</v>
      </c>
      <c r="D15" s="17" t="s">
        <v>72</v>
      </c>
      <c r="E15" s="18">
        <v>310</v>
      </c>
      <c r="F15" s="29" t="s">
        <v>73</v>
      </c>
      <c r="G15" s="20">
        <f t="shared" si="10"/>
        <v>340000000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>
        <f>50000000</f>
        <v>50000000</v>
      </c>
      <c r="AC15" s="21">
        <f t="shared" si="0"/>
        <v>3.2352941176470591E-2</v>
      </c>
      <c r="AD15" s="20">
        <f t="shared" si="1"/>
        <v>11000000</v>
      </c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>
        <f>+'[1]ENERO 2019'!$AF$133</f>
        <v>11000000</v>
      </c>
      <c r="AZ15" s="21">
        <f t="shared" si="12"/>
        <v>0.96764705882352942</v>
      </c>
      <c r="BA15" s="20">
        <f t="shared" si="2"/>
        <v>329000000</v>
      </c>
      <c r="BB15" s="20">
        <f t="shared" si="3"/>
        <v>0</v>
      </c>
      <c r="BC15" s="20">
        <f t="shared" si="3"/>
        <v>290000000</v>
      </c>
      <c r="BD15" s="20">
        <f t="shared" si="3"/>
        <v>0</v>
      </c>
      <c r="BE15" s="20">
        <f t="shared" si="3"/>
        <v>0</v>
      </c>
      <c r="BF15" s="20">
        <f t="shared" si="3"/>
        <v>0</v>
      </c>
      <c r="BG15" s="20">
        <f t="shared" si="3"/>
        <v>0</v>
      </c>
      <c r="BH15" s="20">
        <f t="shared" si="3"/>
        <v>0</v>
      </c>
      <c r="BI15" s="20">
        <f t="shared" si="3"/>
        <v>0</v>
      </c>
      <c r="BJ15" s="20">
        <f t="shared" si="3"/>
        <v>0</v>
      </c>
      <c r="BK15" s="20">
        <f t="shared" si="3"/>
        <v>0</v>
      </c>
      <c r="BL15" s="20">
        <f t="shared" si="3"/>
        <v>0</v>
      </c>
      <c r="BM15" s="20">
        <f t="shared" si="3"/>
        <v>0</v>
      </c>
      <c r="BN15" s="20">
        <f t="shared" si="3"/>
        <v>0</v>
      </c>
      <c r="BO15" s="20">
        <f t="shared" si="3"/>
        <v>0</v>
      </c>
      <c r="BP15" s="20">
        <f t="shared" si="3"/>
        <v>0</v>
      </c>
      <c r="BQ15" s="20">
        <f t="shared" si="3"/>
        <v>0</v>
      </c>
      <c r="BR15" s="20">
        <f t="shared" si="4"/>
        <v>0</v>
      </c>
      <c r="BS15" s="20">
        <f t="shared" si="4"/>
        <v>0</v>
      </c>
      <c r="BT15" s="20">
        <f t="shared" si="4"/>
        <v>0</v>
      </c>
      <c r="BU15" s="20">
        <f t="shared" si="4"/>
        <v>0</v>
      </c>
      <c r="BV15" s="20">
        <f t="shared" si="4"/>
        <v>39000000</v>
      </c>
      <c r="BW15" s="21">
        <f>+BX15/G15</f>
        <v>0</v>
      </c>
      <c r="BX15" s="20">
        <f t="shared" si="5"/>
        <v>0</v>
      </c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1">
        <f t="shared" si="6"/>
        <v>1</v>
      </c>
      <c r="CU15" s="20">
        <f t="shared" si="7"/>
        <v>340000000</v>
      </c>
      <c r="CV15" s="20">
        <f t="shared" si="8"/>
        <v>0</v>
      </c>
      <c r="CW15" s="20">
        <f t="shared" si="8"/>
        <v>290000000</v>
      </c>
      <c r="CX15" s="20">
        <f t="shared" si="8"/>
        <v>0</v>
      </c>
      <c r="CY15" s="20">
        <f t="shared" si="8"/>
        <v>0</v>
      </c>
      <c r="CZ15" s="20">
        <f t="shared" si="8"/>
        <v>0</v>
      </c>
      <c r="DA15" s="20">
        <f t="shared" si="8"/>
        <v>0</v>
      </c>
      <c r="DB15" s="20">
        <f t="shared" si="8"/>
        <v>0</v>
      </c>
      <c r="DC15" s="20">
        <f t="shared" si="8"/>
        <v>0</v>
      </c>
      <c r="DD15" s="20">
        <f t="shared" si="8"/>
        <v>0</v>
      </c>
      <c r="DE15" s="20">
        <f t="shared" si="8"/>
        <v>0</v>
      </c>
      <c r="DF15" s="20">
        <f t="shared" si="8"/>
        <v>0</v>
      </c>
      <c r="DG15" s="20">
        <f t="shared" si="8"/>
        <v>0</v>
      </c>
      <c r="DH15" s="20">
        <f t="shared" si="8"/>
        <v>0</v>
      </c>
      <c r="DI15" s="20">
        <f t="shared" si="8"/>
        <v>0</v>
      </c>
      <c r="DJ15" s="20">
        <f t="shared" si="8"/>
        <v>0</v>
      </c>
      <c r="DK15" s="20">
        <f t="shared" si="8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9"/>
        <v>50000000</v>
      </c>
    </row>
    <row r="16" spans="1:125" ht="23.25" hidden="1" customHeight="1" x14ac:dyDescent="0.3">
      <c r="A16" s="26"/>
      <c r="B16" s="222"/>
      <c r="C16" s="16" t="s">
        <v>74</v>
      </c>
      <c r="D16" s="17" t="s">
        <v>75</v>
      </c>
      <c r="E16" s="18">
        <v>310</v>
      </c>
      <c r="F16" s="19" t="s">
        <v>51</v>
      </c>
      <c r="G16" s="20">
        <f t="shared" si="10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1">
        <f t="shared" si="0"/>
        <v>0</v>
      </c>
      <c r="AD16" s="20">
        <f t="shared" si="1"/>
        <v>0</v>
      </c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1">
        <f t="shared" si="12"/>
        <v>1</v>
      </c>
      <c r="BA16" s="20">
        <f t="shared" si="2"/>
        <v>45000000</v>
      </c>
      <c r="BB16" s="20">
        <f t="shared" si="3"/>
        <v>0</v>
      </c>
      <c r="BC16" s="20">
        <f t="shared" si="3"/>
        <v>0</v>
      </c>
      <c r="BD16" s="20">
        <f t="shared" si="3"/>
        <v>0</v>
      </c>
      <c r="BE16" s="20">
        <f t="shared" si="3"/>
        <v>0</v>
      </c>
      <c r="BF16" s="20">
        <f t="shared" si="3"/>
        <v>0</v>
      </c>
      <c r="BG16" s="20">
        <f t="shared" si="3"/>
        <v>0</v>
      </c>
      <c r="BH16" s="20">
        <f t="shared" si="3"/>
        <v>0</v>
      </c>
      <c r="BI16" s="20">
        <f t="shared" si="3"/>
        <v>0</v>
      </c>
      <c r="BJ16" s="20">
        <f t="shared" si="3"/>
        <v>0</v>
      </c>
      <c r="BK16" s="20">
        <f t="shared" si="3"/>
        <v>0</v>
      </c>
      <c r="BL16" s="20">
        <f t="shared" si="3"/>
        <v>0</v>
      </c>
      <c r="BM16" s="20">
        <f t="shared" si="3"/>
        <v>0</v>
      </c>
      <c r="BN16" s="20">
        <f t="shared" si="3"/>
        <v>0</v>
      </c>
      <c r="BO16" s="20">
        <f t="shared" si="3"/>
        <v>0</v>
      </c>
      <c r="BP16" s="20">
        <f t="shared" si="3"/>
        <v>0</v>
      </c>
      <c r="BQ16" s="20">
        <f t="shared" si="3"/>
        <v>45000000</v>
      </c>
      <c r="BR16" s="20">
        <f t="shared" si="4"/>
        <v>0</v>
      </c>
      <c r="BS16" s="20">
        <f t="shared" si="4"/>
        <v>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1">
        <f>+BX16/G16</f>
        <v>0</v>
      </c>
      <c r="BX16" s="20">
        <f t="shared" si="5"/>
        <v>0</v>
      </c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1">
        <f t="shared" si="6"/>
        <v>1</v>
      </c>
      <c r="CU16" s="20">
        <f t="shared" si="7"/>
        <v>45000000</v>
      </c>
      <c r="CV16" s="20">
        <f t="shared" si="8"/>
        <v>0</v>
      </c>
      <c r="CW16" s="20">
        <f t="shared" si="8"/>
        <v>0</v>
      </c>
      <c r="CX16" s="20">
        <f t="shared" si="8"/>
        <v>0</v>
      </c>
      <c r="CY16" s="20">
        <f t="shared" si="8"/>
        <v>0</v>
      </c>
      <c r="CZ16" s="20">
        <f t="shared" si="8"/>
        <v>0</v>
      </c>
      <c r="DA16" s="20">
        <f t="shared" si="8"/>
        <v>0</v>
      </c>
      <c r="DB16" s="20">
        <f t="shared" si="8"/>
        <v>0</v>
      </c>
      <c r="DC16" s="20">
        <f t="shared" si="8"/>
        <v>0</v>
      </c>
      <c r="DD16" s="20">
        <f t="shared" si="8"/>
        <v>0</v>
      </c>
      <c r="DE16" s="20">
        <f t="shared" si="8"/>
        <v>0</v>
      </c>
      <c r="DF16" s="20">
        <f t="shared" si="8"/>
        <v>0</v>
      </c>
      <c r="DG16" s="20">
        <f t="shared" si="8"/>
        <v>0</v>
      </c>
      <c r="DH16" s="20">
        <f t="shared" si="8"/>
        <v>0</v>
      </c>
      <c r="DI16" s="20">
        <f t="shared" si="8"/>
        <v>0</v>
      </c>
      <c r="DJ16" s="20">
        <f t="shared" si="8"/>
        <v>0</v>
      </c>
      <c r="DK16" s="20">
        <f>W16-CN16</f>
        <v>45000000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0</v>
      </c>
      <c r="DP16" s="20">
        <f t="shared" si="9"/>
        <v>0</v>
      </c>
    </row>
    <row r="17" spans="1:120" ht="21.75" hidden="1" customHeight="1" x14ac:dyDescent="0.3">
      <c r="A17" s="26"/>
      <c r="B17" s="222"/>
      <c r="C17" s="16" t="s">
        <v>76</v>
      </c>
      <c r="D17" s="17" t="s">
        <v>77</v>
      </c>
      <c r="E17" s="18">
        <v>310</v>
      </c>
      <c r="F17" s="19" t="s">
        <v>51</v>
      </c>
      <c r="G17" s="20">
        <f t="shared" si="10"/>
        <v>4000000</v>
      </c>
      <c r="H17" s="30"/>
      <c r="I17" s="20"/>
      <c r="J17" s="20"/>
      <c r="K17" s="20"/>
      <c r="L17" s="30"/>
      <c r="M17" s="20"/>
      <c r="N17" s="20"/>
      <c r="O17" s="30"/>
      <c r="P17" s="24"/>
      <c r="Q17" s="24"/>
      <c r="R17" s="24"/>
      <c r="S17" s="24"/>
      <c r="T17" s="24"/>
      <c r="U17" s="24"/>
      <c r="V17" s="24"/>
      <c r="W17" s="20">
        <v>4000000</v>
      </c>
      <c r="X17" s="20"/>
      <c r="Y17" s="30"/>
      <c r="Z17" s="30"/>
      <c r="AA17" s="30"/>
      <c r="AB17" s="20"/>
      <c r="AC17" s="21">
        <f t="shared" si="0"/>
        <v>0</v>
      </c>
      <c r="AD17" s="20">
        <f t="shared" si="1"/>
        <v>0</v>
      </c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1">
        <f t="shared" si="12"/>
        <v>1</v>
      </c>
      <c r="BA17" s="20">
        <f t="shared" si="2"/>
        <v>4000000</v>
      </c>
      <c r="BB17" s="20">
        <f t="shared" si="3"/>
        <v>0</v>
      </c>
      <c r="BC17" s="20">
        <f t="shared" si="3"/>
        <v>0</v>
      </c>
      <c r="BD17" s="20">
        <f t="shared" si="3"/>
        <v>0</v>
      </c>
      <c r="BE17" s="20">
        <f t="shared" si="3"/>
        <v>0</v>
      </c>
      <c r="BF17" s="20">
        <f t="shared" si="3"/>
        <v>0</v>
      </c>
      <c r="BG17" s="20">
        <f t="shared" si="3"/>
        <v>0</v>
      </c>
      <c r="BH17" s="20">
        <f t="shared" si="3"/>
        <v>0</v>
      </c>
      <c r="BI17" s="20">
        <f t="shared" si="3"/>
        <v>0</v>
      </c>
      <c r="BJ17" s="20">
        <f t="shared" si="3"/>
        <v>0</v>
      </c>
      <c r="BK17" s="20">
        <f t="shared" si="3"/>
        <v>0</v>
      </c>
      <c r="BL17" s="20">
        <f t="shared" si="3"/>
        <v>0</v>
      </c>
      <c r="BM17" s="20">
        <f t="shared" si="3"/>
        <v>0</v>
      </c>
      <c r="BN17" s="20">
        <f t="shared" si="3"/>
        <v>0</v>
      </c>
      <c r="BO17" s="20">
        <f t="shared" si="3"/>
        <v>0</v>
      </c>
      <c r="BP17" s="20">
        <f t="shared" si="3"/>
        <v>0</v>
      </c>
      <c r="BQ17" s="20">
        <f t="shared" si="3"/>
        <v>4000000</v>
      </c>
      <c r="BR17" s="20">
        <f t="shared" si="4"/>
        <v>0</v>
      </c>
      <c r="BS17" s="20">
        <f t="shared" si="4"/>
        <v>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1">
        <f>+BX17/G17</f>
        <v>0</v>
      </c>
      <c r="BX17" s="20">
        <f t="shared" si="5"/>
        <v>0</v>
      </c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1">
        <f t="shared" si="6"/>
        <v>1</v>
      </c>
      <c r="CU17" s="20">
        <f t="shared" si="7"/>
        <v>4000000</v>
      </c>
      <c r="CV17" s="20">
        <f t="shared" si="8"/>
        <v>0</v>
      </c>
      <c r="CW17" s="20">
        <f t="shared" si="8"/>
        <v>0</v>
      </c>
      <c r="CX17" s="20">
        <f t="shared" si="8"/>
        <v>0</v>
      </c>
      <c r="CY17" s="20">
        <f t="shared" si="8"/>
        <v>0</v>
      </c>
      <c r="CZ17" s="20">
        <f t="shared" si="8"/>
        <v>0</v>
      </c>
      <c r="DA17" s="20">
        <f t="shared" si="8"/>
        <v>0</v>
      </c>
      <c r="DB17" s="20">
        <f t="shared" si="8"/>
        <v>0</v>
      </c>
      <c r="DC17" s="20">
        <f t="shared" si="8"/>
        <v>0</v>
      </c>
      <c r="DD17" s="20">
        <f t="shared" si="8"/>
        <v>0</v>
      </c>
      <c r="DE17" s="20">
        <f t="shared" si="8"/>
        <v>0</v>
      </c>
      <c r="DF17" s="20">
        <f t="shared" si="8"/>
        <v>0</v>
      </c>
      <c r="DG17" s="20">
        <f t="shared" si="8"/>
        <v>0</v>
      </c>
      <c r="DH17" s="20">
        <f t="shared" si="8"/>
        <v>0</v>
      </c>
      <c r="DI17" s="20">
        <f t="shared" si="8"/>
        <v>0</v>
      </c>
      <c r="DJ17" s="20">
        <f t="shared" si="8"/>
        <v>0</v>
      </c>
      <c r="DK17" s="20">
        <f t="shared" si="8"/>
        <v>4000000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0</v>
      </c>
      <c r="DP17" s="20">
        <f t="shared" si="9"/>
        <v>0</v>
      </c>
    </row>
    <row r="18" spans="1:120" ht="44.25" hidden="1" customHeight="1" x14ac:dyDescent="0.3">
      <c r="A18" s="26"/>
      <c r="B18" s="223"/>
      <c r="C18" s="16" t="s">
        <v>78</v>
      </c>
      <c r="D18" s="27" t="s">
        <v>79</v>
      </c>
      <c r="E18" s="18">
        <v>310</v>
      </c>
      <c r="F18" s="31" t="s">
        <v>80</v>
      </c>
      <c r="G18" s="20">
        <f t="shared" si="10"/>
        <v>42000000</v>
      </c>
      <c r="H18" s="30"/>
      <c r="I18" s="20"/>
      <c r="J18" s="20"/>
      <c r="K18" s="20"/>
      <c r="L18" s="30"/>
      <c r="M18" s="20"/>
      <c r="N18" s="20"/>
      <c r="O18" s="30"/>
      <c r="P18" s="24"/>
      <c r="Q18" s="24"/>
      <c r="R18" s="24"/>
      <c r="S18" s="24"/>
      <c r="T18" s="24"/>
      <c r="U18" s="24"/>
      <c r="V18" s="24"/>
      <c r="W18" s="20">
        <v>27000000</v>
      </c>
      <c r="X18" s="20"/>
      <c r="Y18" s="30"/>
      <c r="Z18" s="30"/>
      <c r="AA18" s="30"/>
      <c r="AB18" s="20">
        <v>15000000</v>
      </c>
      <c r="AC18" s="21">
        <f t="shared" si="0"/>
        <v>0.21428571428571427</v>
      </c>
      <c r="AD18" s="20">
        <f t="shared" si="1"/>
        <v>9000000</v>
      </c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>
        <f>+'[1]ENERO 2019'!$AF$154</f>
        <v>9000000</v>
      </c>
      <c r="AZ18" s="21">
        <f t="shared" si="12"/>
        <v>0.7857142857142857</v>
      </c>
      <c r="BA18" s="20">
        <f t="shared" si="2"/>
        <v>33000000</v>
      </c>
      <c r="BB18" s="20">
        <f t="shared" si="3"/>
        <v>0</v>
      </c>
      <c r="BC18" s="20">
        <f t="shared" si="3"/>
        <v>0</v>
      </c>
      <c r="BD18" s="20">
        <f t="shared" si="3"/>
        <v>0</v>
      </c>
      <c r="BE18" s="20">
        <f t="shared" si="3"/>
        <v>0</v>
      </c>
      <c r="BF18" s="20">
        <f t="shared" si="3"/>
        <v>0</v>
      </c>
      <c r="BG18" s="20">
        <f t="shared" si="3"/>
        <v>0</v>
      </c>
      <c r="BH18" s="20">
        <f t="shared" si="3"/>
        <v>0</v>
      </c>
      <c r="BI18" s="20">
        <f t="shared" si="3"/>
        <v>0</v>
      </c>
      <c r="BJ18" s="20">
        <f t="shared" si="3"/>
        <v>0</v>
      </c>
      <c r="BK18" s="20">
        <f t="shared" si="3"/>
        <v>0</v>
      </c>
      <c r="BL18" s="20">
        <f t="shared" si="3"/>
        <v>0</v>
      </c>
      <c r="BM18" s="20">
        <f t="shared" si="3"/>
        <v>0</v>
      </c>
      <c r="BN18" s="20">
        <f t="shared" si="3"/>
        <v>0</v>
      </c>
      <c r="BO18" s="20">
        <f t="shared" si="3"/>
        <v>0</v>
      </c>
      <c r="BP18" s="20">
        <f t="shared" si="3"/>
        <v>0</v>
      </c>
      <c r="BQ18" s="20">
        <f t="shared" si="3"/>
        <v>27000000</v>
      </c>
      <c r="BR18" s="20">
        <f t="shared" si="4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6000000</v>
      </c>
      <c r="BW18" s="21">
        <f t="shared" ref="BW18:BW23" si="14">+BX18/G18</f>
        <v>0</v>
      </c>
      <c r="BX18" s="20">
        <f t="shared" si="5"/>
        <v>0</v>
      </c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1">
        <f t="shared" si="6"/>
        <v>1</v>
      </c>
      <c r="CU18" s="20">
        <f t="shared" si="7"/>
        <v>42000000</v>
      </c>
      <c r="CV18" s="20">
        <f t="shared" si="8"/>
        <v>0</v>
      </c>
      <c r="CW18" s="20">
        <f t="shared" si="8"/>
        <v>0</v>
      </c>
      <c r="CX18" s="20">
        <f t="shared" si="8"/>
        <v>0</v>
      </c>
      <c r="CY18" s="20">
        <f t="shared" si="8"/>
        <v>0</v>
      </c>
      <c r="CZ18" s="20">
        <f t="shared" si="8"/>
        <v>0</v>
      </c>
      <c r="DA18" s="20">
        <f t="shared" si="8"/>
        <v>0</v>
      </c>
      <c r="DB18" s="20">
        <f t="shared" si="8"/>
        <v>0</v>
      </c>
      <c r="DC18" s="20">
        <f t="shared" si="8"/>
        <v>0</v>
      </c>
      <c r="DD18" s="20">
        <f t="shared" si="8"/>
        <v>0</v>
      </c>
      <c r="DE18" s="20">
        <f t="shared" si="8"/>
        <v>0</v>
      </c>
      <c r="DF18" s="20">
        <f t="shared" si="8"/>
        <v>0</v>
      </c>
      <c r="DG18" s="20">
        <f t="shared" si="8"/>
        <v>0</v>
      </c>
      <c r="DH18" s="20">
        <f t="shared" si="8"/>
        <v>0</v>
      </c>
      <c r="DI18" s="20">
        <f t="shared" si="8"/>
        <v>0</v>
      </c>
      <c r="DJ18" s="20">
        <f t="shared" si="8"/>
        <v>0</v>
      </c>
      <c r="DK18" s="20">
        <f t="shared" si="8"/>
        <v>27000000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0</v>
      </c>
      <c r="DP18" s="20">
        <f t="shared" si="9"/>
        <v>15000000</v>
      </c>
    </row>
    <row r="19" spans="1:120" ht="45" hidden="1" customHeight="1" x14ac:dyDescent="0.3">
      <c r="A19" s="26"/>
      <c r="B19" s="221" t="s">
        <v>81</v>
      </c>
      <c r="C19" s="28" t="s">
        <v>82</v>
      </c>
      <c r="D19" s="17" t="s">
        <v>83</v>
      </c>
      <c r="E19" s="18">
        <v>510</v>
      </c>
      <c r="F19" s="19" t="s">
        <v>51</v>
      </c>
      <c r="G19" s="20">
        <f t="shared" si="10"/>
        <v>80000000</v>
      </c>
      <c r="H19" s="20"/>
      <c r="I19" s="20">
        <v>80000000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1">
        <f t="shared" si="0"/>
        <v>0.49075012499999998</v>
      </c>
      <c r="AD19" s="20">
        <f t="shared" si="1"/>
        <v>39260010</v>
      </c>
      <c r="AE19" s="20"/>
      <c r="AF19" s="20">
        <f>+'[1]ENERO 2019'!$K$825</f>
        <v>39260010</v>
      </c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1">
        <f t="shared" si="12"/>
        <v>0.50924987500000007</v>
      </c>
      <c r="BA19" s="20">
        <f t="shared" si="2"/>
        <v>40739990</v>
      </c>
      <c r="BB19" s="20">
        <f t="shared" si="3"/>
        <v>0</v>
      </c>
      <c r="BC19" s="20">
        <f t="shared" si="3"/>
        <v>40739990</v>
      </c>
      <c r="BD19" s="20">
        <f t="shared" si="3"/>
        <v>0</v>
      </c>
      <c r="BE19" s="20">
        <f t="shared" si="3"/>
        <v>0</v>
      </c>
      <c r="BF19" s="20">
        <f t="shared" si="3"/>
        <v>0</v>
      </c>
      <c r="BG19" s="20">
        <f t="shared" si="3"/>
        <v>0</v>
      </c>
      <c r="BH19" s="20">
        <f t="shared" si="3"/>
        <v>0</v>
      </c>
      <c r="BI19" s="20">
        <f t="shared" si="3"/>
        <v>0</v>
      </c>
      <c r="BJ19" s="20">
        <f t="shared" si="3"/>
        <v>0</v>
      </c>
      <c r="BK19" s="20">
        <f t="shared" si="3"/>
        <v>0</v>
      </c>
      <c r="BL19" s="20">
        <f t="shared" si="3"/>
        <v>0</v>
      </c>
      <c r="BM19" s="20">
        <f t="shared" si="3"/>
        <v>0</v>
      </c>
      <c r="BN19" s="20">
        <f t="shared" si="3"/>
        <v>0</v>
      </c>
      <c r="BO19" s="20">
        <f t="shared" si="3"/>
        <v>0</v>
      </c>
      <c r="BP19" s="20">
        <f t="shared" si="3"/>
        <v>0</v>
      </c>
      <c r="BQ19" s="20">
        <f t="shared" si="3"/>
        <v>0</v>
      </c>
      <c r="BR19" s="20">
        <f t="shared" si="4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1">
        <f t="shared" si="14"/>
        <v>0.24374999999999999</v>
      </c>
      <c r="BX19" s="20">
        <f t="shared" si="5"/>
        <v>19500000</v>
      </c>
      <c r="BY19" s="20"/>
      <c r="BZ19" s="20">
        <f>+'[1]ENERO 2019'!$H$823</f>
        <v>19500000</v>
      </c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1">
        <f t="shared" si="6"/>
        <v>0.75624999999999998</v>
      </c>
      <c r="CU19" s="20">
        <f t="shared" si="7"/>
        <v>60500000</v>
      </c>
      <c r="CV19" s="20">
        <f t="shared" si="8"/>
        <v>0</v>
      </c>
      <c r="CW19" s="20">
        <f t="shared" si="8"/>
        <v>60500000</v>
      </c>
      <c r="CX19" s="20">
        <f>J19-CA19</f>
        <v>0</v>
      </c>
      <c r="CY19" s="20">
        <f t="shared" si="8"/>
        <v>0</v>
      </c>
      <c r="CZ19" s="20">
        <f t="shared" si="8"/>
        <v>0</v>
      </c>
      <c r="DA19" s="20">
        <f t="shared" si="8"/>
        <v>0</v>
      </c>
      <c r="DB19" s="20">
        <f t="shared" si="8"/>
        <v>0</v>
      </c>
      <c r="DC19" s="20">
        <f t="shared" si="8"/>
        <v>0</v>
      </c>
      <c r="DD19" s="20">
        <f t="shared" si="8"/>
        <v>0</v>
      </c>
      <c r="DE19" s="20">
        <f t="shared" si="8"/>
        <v>0</v>
      </c>
      <c r="DF19" s="20">
        <f t="shared" si="8"/>
        <v>0</v>
      </c>
      <c r="DG19" s="20">
        <f t="shared" si="8"/>
        <v>0</v>
      </c>
      <c r="DH19" s="20">
        <f t="shared" si="8"/>
        <v>0</v>
      </c>
      <c r="DI19" s="20">
        <f t="shared" si="8"/>
        <v>0</v>
      </c>
      <c r="DJ19" s="20">
        <f t="shared" si="8"/>
        <v>0</v>
      </c>
      <c r="DK19" s="20">
        <f t="shared" si="8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si="9"/>
        <v>0</v>
      </c>
      <c r="DP19" s="20">
        <f t="shared" si="9"/>
        <v>0</v>
      </c>
    </row>
    <row r="20" spans="1:120" ht="45" hidden="1" customHeight="1" x14ac:dyDescent="0.3">
      <c r="A20" s="26"/>
      <c r="B20" s="222"/>
      <c r="C20" s="16" t="s">
        <v>84</v>
      </c>
      <c r="D20" s="17" t="s">
        <v>85</v>
      </c>
      <c r="E20" s="18">
        <v>510</v>
      </c>
      <c r="F20" s="19" t="s">
        <v>51</v>
      </c>
      <c r="G20" s="20">
        <f t="shared" si="10"/>
        <v>80000000</v>
      </c>
      <c r="H20" s="20"/>
      <c r="I20" s="20">
        <v>80000000</v>
      </c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1">
        <f t="shared" si="0"/>
        <v>0</v>
      </c>
      <c r="AD20" s="20">
        <f t="shared" si="1"/>
        <v>0</v>
      </c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1">
        <f t="shared" si="12"/>
        <v>1</v>
      </c>
      <c r="BA20" s="20">
        <f t="shared" si="2"/>
        <v>80000000</v>
      </c>
      <c r="BB20" s="20">
        <f t="shared" ref="BB20:BQ35" si="15">H20-AE20</f>
        <v>0</v>
      </c>
      <c r="BC20" s="20">
        <f t="shared" si="15"/>
        <v>80000000</v>
      </c>
      <c r="BD20" s="20">
        <f t="shared" si="15"/>
        <v>0</v>
      </c>
      <c r="BE20" s="20">
        <f t="shared" si="15"/>
        <v>0</v>
      </c>
      <c r="BF20" s="20">
        <f t="shared" si="15"/>
        <v>0</v>
      </c>
      <c r="BG20" s="20">
        <f t="shared" si="15"/>
        <v>0</v>
      </c>
      <c r="BH20" s="20">
        <f t="shared" si="15"/>
        <v>0</v>
      </c>
      <c r="BI20" s="20">
        <f t="shared" si="15"/>
        <v>0</v>
      </c>
      <c r="BJ20" s="20">
        <f t="shared" si="15"/>
        <v>0</v>
      </c>
      <c r="BK20" s="20">
        <f t="shared" si="15"/>
        <v>0</v>
      </c>
      <c r="BL20" s="20">
        <f t="shared" si="15"/>
        <v>0</v>
      </c>
      <c r="BM20" s="20">
        <f t="shared" si="15"/>
        <v>0</v>
      </c>
      <c r="BN20" s="20">
        <f t="shared" si="15"/>
        <v>0</v>
      </c>
      <c r="BO20" s="20">
        <f t="shared" si="15"/>
        <v>0</v>
      </c>
      <c r="BP20" s="20">
        <f t="shared" si="15"/>
        <v>0</v>
      </c>
      <c r="BQ20" s="20">
        <f t="shared" si="15"/>
        <v>0</v>
      </c>
      <c r="BR20" s="20">
        <f t="shared" ref="BR20:BV36" si="16">X20-AU20</f>
        <v>0</v>
      </c>
      <c r="BS20" s="20">
        <f t="shared" si="16"/>
        <v>0</v>
      </c>
      <c r="BT20" s="20">
        <f t="shared" si="16"/>
        <v>0</v>
      </c>
      <c r="BU20" s="20">
        <f t="shared" si="16"/>
        <v>0</v>
      </c>
      <c r="BV20" s="20">
        <f t="shared" si="16"/>
        <v>0</v>
      </c>
      <c r="BW20" s="21">
        <f t="shared" si="14"/>
        <v>0</v>
      </c>
      <c r="BX20" s="20">
        <f t="shared" si="5"/>
        <v>0</v>
      </c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1">
        <f t="shared" si="6"/>
        <v>1</v>
      </c>
      <c r="CU20" s="20">
        <f t="shared" si="7"/>
        <v>80000000</v>
      </c>
      <c r="CV20" s="20">
        <f t="shared" ref="CV20:DK35" si="17">H20-BY20</f>
        <v>0</v>
      </c>
      <c r="CW20" s="20">
        <f t="shared" si="17"/>
        <v>80000000</v>
      </c>
      <c r="CX20" s="20">
        <f t="shared" si="17"/>
        <v>0</v>
      </c>
      <c r="CY20" s="20">
        <f t="shared" si="17"/>
        <v>0</v>
      </c>
      <c r="CZ20" s="20">
        <f t="shared" si="17"/>
        <v>0</v>
      </c>
      <c r="DA20" s="20">
        <f t="shared" si="17"/>
        <v>0</v>
      </c>
      <c r="DB20" s="20">
        <f t="shared" si="17"/>
        <v>0</v>
      </c>
      <c r="DC20" s="20">
        <f t="shared" si="17"/>
        <v>0</v>
      </c>
      <c r="DD20" s="20">
        <f t="shared" si="17"/>
        <v>0</v>
      </c>
      <c r="DE20" s="20">
        <f t="shared" si="17"/>
        <v>0</v>
      </c>
      <c r="DF20" s="20">
        <f t="shared" si="17"/>
        <v>0</v>
      </c>
      <c r="DG20" s="20">
        <f t="shared" si="17"/>
        <v>0</v>
      </c>
      <c r="DH20" s="20">
        <f t="shared" si="17"/>
        <v>0</v>
      </c>
      <c r="DI20" s="20">
        <f t="shared" si="17"/>
        <v>0</v>
      </c>
      <c r="DJ20" s="20">
        <f t="shared" si="17"/>
        <v>0</v>
      </c>
      <c r="DK20" s="20">
        <f t="shared" si="17"/>
        <v>0</v>
      </c>
      <c r="DL20" s="20">
        <f t="shared" ref="DL20:DP36" si="18">X20-CO20</f>
        <v>0</v>
      </c>
      <c r="DM20" s="20">
        <f t="shared" si="18"/>
        <v>0</v>
      </c>
      <c r="DN20" s="20">
        <f t="shared" si="18"/>
        <v>0</v>
      </c>
      <c r="DO20" s="20">
        <f t="shared" si="18"/>
        <v>0</v>
      </c>
      <c r="DP20" s="20">
        <f t="shared" si="18"/>
        <v>0</v>
      </c>
    </row>
    <row r="21" spans="1:120" ht="47.25" hidden="1" customHeight="1" x14ac:dyDescent="0.3">
      <c r="A21" s="26"/>
      <c r="B21" s="222"/>
      <c r="C21" s="16" t="s">
        <v>86</v>
      </c>
      <c r="D21" s="17" t="s">
        <v>87</v>
      </c>
      <c r="E21" s="18">
        <v>510</v>
      </c>
      <c r="F21" s="19" t="s">
        <v>51</v>
      </c>
      <c r="G21" s="20">
        <f t="shared" si="10"/>
        <v>80000000</v>
      </c>
      <c r="H21" s="20"/>
      <c r="I21" s="20">
        <v>80000000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1">
        <f t="shared" si="0"/>
        <v>0.755</v>
      </c>
      <c r="AD21" s="20">
        <f t="shared" si="1"/>
        <v>60400000</v>
      </c>
      <c r="AE21" s="20"/>
      <c r="AF21" s="20">
        <f>+'[1]ENERO 2019'!$K$840</f>
        <v>60400000</v>
      </c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1">
        <f t="shared" si="12"/>
        <v>0.245</v>
      </c>
      <c r="BA21" s="20">
        <f t="shared" si="2"/>
        <v>19600000</v>
      </c>
      <c r="BB21" s="20">
        <f t="shared" si="15"/>
        <v>0</v>
      </c>
      <c r="BC21" s="20">
        <f t="shared" si="15"/>
        <v>19600000</v>
      </c>
      <c r="BD21" s="20">
        <f t="shared" si="15"/>
        <v>0</v>
      </c>
      <c r="BE21" s="20">
        <f t="shared" si="15"/>
        <v>0</v>
      </c>
      <c r="BF21" s="20">
        <f t="shared" si="15"/>
        <v>0</v>
      </c>
      <c r="BG21" s="20">
        <f t="shared" si="15"/>
        <v>0</v>
      </c>
      <c r="BH21" s="20">
        <f t="shared" si="15"/>
        <v>0</v>
      </c>
      <c r="BI21" s="20">
        <f t="shared" si="15"/>
        <v>0</v>
      </c>
      <c r="BJ21" s="20">
        <f t="shared" si="15"/>
        <v>0</v>
      </c>
      <c r="BK21" s="20">
        <f t="shared" si="15"/>
        <v>0</v>
      </c>
      <c r="BL21" s="20">
        <f t="shared" si="15"/>
        <v>0</v>
      </c>
      <c r="BM21" s="20">
        <f t="shared" si="15"/>
        <v>0</v>
      </c>
      <c r="BN21" s="20">
        <f t="shared" si="15"/>
        <v>0</v>
      </c>
      <c r="BO21" s="20">
        <f t="shared" si="15"/>
        <v>0</v>
      </c>
      <c r="BP21" s="20">
        <f t="shared" si="15"/>
        <v>0</v>
      </c>
      <c r="BQ21" s="20">
        <f t="shared" si="15"/>
        <v>0</v>
      </c>
      <c r="BR21" s="20">
        <f t="shared" si="16"/>
        <v>0</v>
      </c>
      <c r="BS21" s="20">
        <f t="shared" si="16"/>
        <v>0</v>
      </c>
      <c r="BT21" s="20">
        <f t="shared" si="16"/>
        <v>0</v>
      </c>
      <c r="BU21" s="20">
        <f t="shared" si="16"/>
        <v>0</v>
      </c>
      <c r="BV21" s="20">
        <f t="shared" si="16"/>
        <v>0</v>
      </c>
      <c r="BW21" s="21">
        <f t="shared" si="14"/>
        <v>0.3725</v>
      </c>
      <c r="BX21" s="20">
        <f t="shared" si="5"/>
        <v>29800000</v>
      </c>
      <c r="BY21" s="20"/>
      <c r="BZ21" s="20">
        <f>+'[1]ENERO 2019'!$H$838</f>
        <v>29800000</v>
      </c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1">
        <f t="shared" si="6"/>
        <v>0.62749999999999995</v>
      </c>
      <c r="CU21" s="20">
        <f t="shared" si="7"/>
        <v>50200000</v>
      </c>
      <c r="CV21" s="20">
        <f t="shared" si="17"/>
        <v>0</v>
      </c>
      <c r="CW21" s="20">
        <f t="shared" si="17"/>
        <v>50200000</v>
      </c>
      <c r="CX21" s="20">
        <f t="shared" si="17"/>
        <v>0</v>
      </c>
      <c r="CY21" s="20">
        <f t="shared" si="17"/>
        <v>0</v>
      </c>
      <c r="CZ21" s="20">
        <f t="shared" si="17"/>
        <v>0</v>
      </c>
      <c r="DA21" s="20">
        <f t="shared" si="17"/>
        <v>0</v>
      </c>
      <c r="DB21" s="20">
        <f t="shared" si="17"/>
        <v>0</v>
      </c>
      <c r="DC21" s="20">
        <f t="shared" si="17"/>
        <v>0</v>
      </c>
      <c r="DD21" s="20">
        <f t="shared" si="17"/>
        <v>0</v>
      </c>
      <c r="DE21" s="20">
        <f t="shared" si="17"/>
        <v>0</v>
      </c>
      <c r="DF21" s="20">
        <f t="shared" si="17"/>
        <v>0</v>
      </c>
      <c r="DG21" s="20">
        <f t="shared" si="17"/>
        <v>0</v>
      </c>
      <c r="DH21" s="20">
        <f t="shared" si="17"/>
        <v>0</v>
      </c>
      <c r="DI21" s="20">
        <f t="shared" si="17"/>
        <v>0</v>
      </c>
      <c r="DJ21" s="20">
        <f t="shared" si="17"/>
        <v>0</v>
      </c>
      <c r="DK21" s="20">
        <f t="shared" si="17"/>
        <v>0</v>
      </c>
      <c r="DL21" s="20">
        <f t="shared" si="18"/>
        <v>0</v>
      </c>
      <c r="DM21" s="20">
        <f t="shared" si="18"/>
        <v>0</v>
      </c>
      <c r="DN21" s="20">
        <f t="shared" si="18"/>
        <v>0</v>
      </c>
      <c r="DO21" s="20">
        <f t="shared" si="18"/>
        <v>0</v>
      </c>
      <c r="DP21" s="20">
        <f t="shared" si="18"/>
        <v>0</v>
      </c>
    </row>
    <row r="22" spans="1:120" ht="48" hidden="1" customHeight="1" x14ac:dyDescent="0.3">
      <c r="A22" s="26"/>
      <c r="B22" s="222"/>
      <c r="C22" s="16" t="s">
        <v>88</v>
      </c>
      <c r="D22" s="17" t="s">
        <v>89</v>
      </c>
      <c r="E22" s="18">
        <v>510</v>
      </c>
      <c r="F22" s="19" t="s">
        <v>51</v>
      </c>
      <c r="G22" s="20">
        <f t="shared" si="10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1">
        <f t="shared" si="0"/>
        <v>0</v>
      </c>
      <c r="AD22" s="20">
        <f t="shared" si="1"/>
        <v>0</v>
      </c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1">
        <f>1-AC22</f>
        <v>1</v>
      </c>
      <c r="BA22" s="20">
        <f t="shared" si="2"/>
        <v>20800000</v>
      </c>
      <c r="BB22" s="20">
        <f t="shared" si="15"/>
        <v>0</v>
      </c>
      <c r="BC22" s="20">
        <f t="shared" si="15"/>
        <v>20800000</v>
      </c>
      <c r="BD22" s="20">
        <f t="shared" si="15"/>
        <v>0</v>
      </c>
      <c r="BE22" s="20">
        <f t="shared" si="15"/>
        <v>0</v>
      </c>
      <c r="BF22" s="20">
        <f t="shared" si="15"/>
        <v>0</v>
      </c>
      <c r="BG22" s="20">
        <f t="shared" si="15"/>
        <v>0</v>
      </c>
      <c r="BH22" s="20">
        <f t="shared" si="15"/>
        <v>0</v>
      </c>
      <c r="BI22" s="20">
        <f t="shared" si="15"/>
        <v>0</v>
      </c>
      <c r="BJ22" s="20">
        <f t="shared" si="15"/>
        <v>0</v>
      </c>
      <c r="BK22" s="20">
        <f t="shared" si="15"/>
        <v>0</v>
      </c>
      <c r="BL22" s="20">
        <f t="shared" si="15"/>
        <v>0</v>
      </c>
      <c r="BM22" s="20">
        <f t="shared" si="15"/>
        <v>0</v>
      </c>
      <c r="BN22" s="20">
        <f t="shared" si="15"/>
        <v>0</v>
      </c>
      <c r="BO22" s="20">
        <f t="shared" si="15"/>
        <v>0</v>
      </c>
      <c r="BP22" s="20">
        <f t="shared" si="15"/>
        <v>0</v>
      </c>
      <c r="BQ22" s="20">
        <f t="shared" si="15"/>
        <v>0</v>
      </c>
      <c r="BR22" s="20">
        <f t="shared" si="16"/>
        <v>0</v>
      </c>
      <c r="BS22" s="20">
        <f t="shared" si="16"/>
        <v>0</v>
      </c>
      <c r="BT22" s="20">
        <f t="shared" si="16"/>
        <v>0</v>
      </c>
      <c r="BU22" s="20">
        <f t="shared" si="16"/>
        <v>0</v>
      </c>
      <c r="BV22" s="20">
        <f t="shared" si="16"/>
        <v>0</v>
      </c>
      <c r="BW22" s="21">
        <f t="shared" si="14"/>
        <v>0</v>
      </c>
      <c r="BX22" s="20">
        <f t="shared" si="5"/>
        <v>0</v>
      </c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1">
        <f t="shared" si="6"/>
        <v>1</v>
      </c>
      <c r="CU22" s="20">
        <f t="shared" si="7"/>
        <v>20800000</v>
      </c>
      <c r="CV22" s="20">
        <f t="shared" si="17"/>
        <v>0</v>
      </c>
      <c r="CW22" s="20">
        <f t="shared" si="17"/>
        <v>20800000</v>
      </c>
      <c r="CX22" s="20">
        <f t="shared" si="17"/>
        <v>0</v>
      </c>
      <c r="CY22" s="20">
        <f t="shared" si="17"/>
        <v>0</v>
      </c>
      <c r="CZ22" s="20">
        <f t="shared" si="17"/>
        <v>0</v>
      </c>
      <c r="DA22" s="20">
        <f t="shared" si="17"/>
        <v>0</v>
      </c>
      <c r="DB22" s="20">
        <f t="shared" si="17"/>
        <v>0</v>
      </c>
      <c r="DC22" s="20">
        <f t="shared" si="17"/>
        <v>0</v>
      </c>
      <c r="DD22" s="20">
        <f t="shared" si="17"/>
        <v>0</v>
      </c>
      <c r="DE22" s="20">
        <f t="shared" si="17"/>
        <v>0</v>
      </c>
      <c r="DF22" s="20">
        <f t="shared" si="17"/>
        <v>0</v>
      </c>
      <c r="DG22" s="20">
        <f t="shared" si="17"/>
        <v>0</v>
      </c>
      <c r="DH22" s="20">
        <f t="shared" si="17"/>
        <v>0</v>
      </c>
      <c r="DI22" s="20">
        <f t="shared" si="17"/>
        <v>0</v>
      </c>
      <c r="DJ22" s="20">
        <f t="shared" si="17"/>
        <v>0</v>
      </c>
      <c r="DK22" s="20">
        <f t="shared" si="17"/>
        <v>0</v>
      </c>
      <c r="DL22" s="20">
        <f t="shared" si="18"/>
        <v>0</v>
      </c>
      <c r="DM22" s="20">
        <f t="shared" si="18"/>
        <v>0</v>
      </c>
      <c r="DN22" s="20">
        <f t="shared" si="18"/>
        <v>0</v>
      </c>
      <c r="DO22" s="20">
        <f t="shared" si="18"/>
        <v>0</v>
      </c>
      <c r="DP22" s="20">
        <f t="shared" si="18"/>
        <v>0</v>
      </c>
    </row>
    <row r="23" spans="1:120" ht="34.5" hidden="1" customHeight="1" x14ac:dyDescent="0.3">
      <c r="A23" s="26"/>
      <c r="B23" s="223"/>
      <c r="C23" s="16" t="s">
        <v>90</v>
      </c>
      <c r="D23" s="17" t="s">
        <v>91</v>
      </c>
      <c r="E23" s="18">
        <v>510</v>
      </c>
      <c r="F23" s="19" t="s">
        <v>51</v>
      </c>
      <c r="G23" s="20">
        <f t="shared" si="10"/>
        <v>39000000</v>
      </c>
      <c r="H23" s="20"/>
      <c r="I23" s="20">
        <v>39000000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1">
        <f t="shared" si="0"/>
        <v>0</v>
      </c>
      <c r="AD23" s="20">
        <f t="shared" si="1"/>
        <v>0</v>
      </c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1">
        <f t="shared" si="12"/>
        <v>1</v>
      </c>
      <c r="BA23" s="20">
        <f t="shared" si="2"/>
        <v>39000000</v>
      </c>
      <c r="BB23" s="20">
        <f t="shared" si="15"/>
        <v>0</v>
      </c>
      <c r="BC23" s="20">
        <f t="shared" si="15"/>
        <v>39000000</v>
      </c>
      <c r="BD23" s="20">
        <f t="shared" si="15"/>
        <v>0</v>
      </c>
      <c r="BE23" s="20">
        <f t="shared" si="15"/>
        <v>0</v>
      </c>
      <c r="BF23" s="20">
        <f t="shared" si="15"/>
        <v>0</v>
      </c>
      <c r="BG23" s="20">
        <f t="shared" si="15"/>
        <v>0</v>
      </c>
      <c r="BH23" s="20">
        <f t="shared" si="15"/>
        <v>0</v>
      </c>
      <c r="BI23" s="20">
        <f t="shared" si="15"/>
        <v>0</v>
      </c>
      <c r="BJ23" s="20">
        <f t="shared" si="15"/>
        <v>0</v>
      </c>
      <c r="BK23" s="20">
        <f t="shared" si="15"/>
        <v>0</v>
      </c>
      <c r="BL23" s="20">
        <f t="shared" si="15"/>
        <v>0</v>
      </c>
      <c r="BM23" s="20">
        <f t="shared" si="15"/>
        <v>0</v>
      </c>
      <c r="BN23" s="20">
        <f t="shared" si="15"/>
        <v>0</v>
      </c>
      <c r="BO23" s="20">
        <f t="shared" si="15"/>
        <v>0</v>
      </c>
      <c r="BP23" s="20">
        <f t="shared" si="15"/>
        <v>0</v>
      </c>
      <c r="BQ23" s="20">
        <f t="shared" si="15"/>
        <v>0</v>
      </c>
      <c r="BR23" s="20">
        <f t="shared" si="16"/>
        <v>0</v>
      </c>
      <c r="BS23" s="20">
        <f t="shared" si="16"/>
        <v>0</v>
      </c>
      <c r="BT23" s="20">
        <f t="shared" si="16"/>
        <v>0</v>
      </c>
      <c r="BU23" s="20">
        <f t="shared" si="16"/>
        <v>0</v>
      </c>
      <c r="BV23" s="20">
        <f t="shared" si="16"/>
        <v>0</v>
      </c>
      <c r="BW23" s="21">
        <f t="shared" si="14"/>
        <v>0</v>
      </c>
      <c r="BX23" s="20">
        <f t="shared" si="5"/>
        <v>0</v>
      </c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1">
        <f t="shared" si="6"/>
        <v>1</v>
      </c>
      <c r="CU23" s="20">
        <f t="shared" si="7"/>
        <v>39000000</v>
      </c>
      <c r="CV23" s="20">
        <f t="shared" si="17"/>
        <v>0</v>
      </c>
      <c r="CW23" s="20">
        <f t="shared" si="17"/>
        <v>39000000</v>
      </c>
      <c r="CX23" s="20">
        <f t="shared" si="17"/>
        <v>0</v>
      </c>
      <c r="CY23" s="20">
        <f t="shared" si="17"/>
        <v>0</v>
      </c>
      <c r="CZ23" s="20">
        <f t="shared" si="17"/>
        <v>0</v>
      </c>
      <c r="DA23" s="20">
        <f t="shared" si="17"/>
        <v>0</v>
      </c>
      <c r="DB23" s="20">
        <f t="shared" si="17"/>
        <v>0</v>
      </c>
      <c r="DC23" s="20">
        <f t="shared" si="17"/>
        <v>0</v>
      </c>
      <c r="DD23" s="20">
        <f t="shared" si="17"/>
        <v>0</v>
      </c>
      <c r="DE23" s="20">
        <f t="shared" si="17"/>
        <v>0</v>
      </c>
      <c r="DF23" s="20">
        <f t="shared" si="17"/>
        <v>0</v>
      </c>
      <c r="DG23" s="20">
        <f t="shared" si="17"/>
        <v>0</v>
      </c>
      <c r="DH23" s="20">
        <f t="shared" si="17"/>
        <v>0</v>
      </c>
      <c r="DI23" s="20">
        <f t="shared" si="17"/>
        <v>0</v>
      </c>
      <c r="DJ23" s="20">
        <f t="shared" si="17"/>
        <v>0</v>
      </c>
      <c r="DK23" s="20">
        <f t="shared" si="17"/>
        <v>0</v>
      </c>
      <c r="DL23" s="20">
        <f t="shared" si="18"/>
        <v>0</v>
      </c>
      <c r="DM23" s="20">
        <f t="shared" si="18"/>
        <v>0</v>
      </c>
      <c r="DN23" s="20">
        <f t="shared" si="18"/>
        <v>0</v>
      </c>
      <c r="DO23" s="20">
        <f t="shared" si="18"/>
        <v>0</v>
      </c>
      <c r="DP23" s="20">
        <f t="shared" si="18"/>
        <v>0</v>
      </c>
    </row>
    <row r="24" spans="1:120" ht="53.25" hidden="1" customHeight="1" x14ac:dyDescent="0.3">
      <c r="A24" s="26"/>
      <c r="B24" s="221" t="s">
        <v>92</v>
      </c>
      <c r="C24" s="28" t="s">
        <v>93</v>
      </c>
      <c r="D24" s="27" t="s">
        <v>94</v>
      </c>
      <c r="E24" s="18">
        <v>510</v>
      </c>
      <c r="F24" s="19" t="s">
        <v>95</v>
      </c>
      <c r="G24" s="20">
        <f t="shared" si="10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>
        <f>90000000</f>
        <v>90000000</v>
      </c>
      <c r="AC24" s="21">
        <f>+AD24/G24</f>
        <v>0.68188095357142853</v>
      </c>
      <c r="AD24" s="20">
        <f t="shared" si="1"/>
        <v>190926667</v>
      </c>
      <c r="AE24" s="20"/>
      <c r="AF24" s="20">
        <f>+'[1]ENERO 2019'!$K$888</f>
        <v>139926667</v>
      </c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>
        <f>+'[1]ENERO 2019'!$AF$888</f>
        <v>51000000</v>
      </c>
      <c r="AZ24" s="21">
        <f>1-AC24</f>
        <v>0.31811904642857147</v>
      </c>
      <c r="BA24" s="20">
        <f t="shared" si="2"/>
        <v>89073333</v>
      </c>
      <c r="BB24" s="20">
        <f t="shared" si="15"/>
        <v>0</v>
      </c>
      <c r="BC24" s="20">
        <f t="shared" si="15"/>
        <v>50073333</v>
      </c>
      <c r="BD24" s="20">
        <f t="shared" si="15"/>
        <v>0</v>
      </c>
      <c r="BE24" s="20">
        <f t="shared" si="15"/>
        <v>0</v>
      </c>
      <c r="BF24" s="20">
        <f t="shared" si="15"/>
        <v>0</v>
      </c>
      <c r="BG24" s="20">
        <f t="shared" si="15"/>
        <v>0</v>
      </c>
      <c r="BH24" s="20">
        <f t="shared" si="15"/>
        <v>0</v>
      </c>
      <c r="BI24" s="20">
        <f t="shared" si="15"/>
        <v>0</v>
      </c>
      <c r="BJ24" s="20">
        <f t="shared" si="15"/>
        <v>0</v>
      </c>
      <c r="BK24" s="20">
        <f t="shared" si="15"/>
        <v>0</v>
      </c>
      <c r="BL24" s="20">
        <f t="shared" si="15"/>
        <v>0</v>
      </c>
      <c r="BM24" s="20">
        <f t="shared" si="15"/>
        <v>0</v>
      </c>
      <c r="BN24" s="20">
        <f t="shared" si="15"/>
        <v>0</v>
      </c>
      <c r="BO24" s="20">
        <f t="shared" si="15"/>
        <v>0</v>
      </c>
      <c r="BP24" s="20">
        <f t="shared" si="15"/>
        <v>0</v>
      </c>
      <c r="BQ24" s="20">
        <f t="shared" si="15"/>
        <v>0</v>
      </c>
      <c r="BR24" s="20">
        <f t="shared" si="16"/>
        <v>0</v>
      </c>
      <c r="BS24" s="20">
        <f t="shared" si="16"/>
        <v>0</v>
      </c>
      <c r="BT24" s="20">
        <f t="shared" si="16"/>
        <v>0</v>
      </c>
      <c r="BU24" s="20">
        <f t="shared" si="16"/>
        <v>0</v>
      </c>
      <c r="BV24" s="20">
        <f t="shared" si="16"/>
        <v>39000000</v>
      </c>
      <c r="BW24" s="21">
        <f>+BX24/G24</f>
        <v>0.23565475714285714</v>
      </c>
      <c r="BX24" s="20">
        <f t="shared" si="5"/>
        <v>65983332</v>
      </c>
      <c r="BY24" s="20"/>
      <c r="BZ24" s="20">
        <f>+'[1]ENERO 2019'!$H$891</f>
        <v>54853332</v>
      </c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>
        <f>+'[1]ENERO 2019'!$H$889</f>
        <v>11130000</v>
      </c>
      <c r="CT24" s="21">
        <f t="shared" si="6"/>
        <v>0.76434524285714289</v>
      </c>
      <c r="CU24" s="20">
        <f t="shared" si="7"/>
        <v>214016668</v>
      </c>
      <c r="CV24" s="20">
        <f t="shared" si="17"/>
        <v>0</v>
      </c>
      <c r="CW24" s="20">
        <f t="shared" si="17"/>
        <v>135146668</v>
      </c>
      <c r="CX24" s="20">
        <f>J24-CA24</f>
        <v>0</v>
      </c>
      <c r="CY24" s="20">
        <f t="shared" si="17"/>
        <v>0</v>
      </c>
      <c r="CZ24" s="20">
        <f t="shared" si="17"/>
        <v>0</v>
      </c>
      <c r="DA24" s="20">
        <f t="shared" si="17"/>
        <v>0</v>
      </c>
      <c r="DB24" s="20">
        <f t="shared" si="17"/>
        <v>0</v>
      </c>
      <c r="DC24" s="20">
        <f t="shared" si="17"/>
        <v>0</v>
      </c>
      <c r="DD24" s="20">
        <f t="shared" si="17"/>
        <v>0</v>
      </c>
      <c r="DE24" s="20">
        <f t="shared" si="17"/>
        <v>0</v>
      </c>
      <c r="DF24" s="20">
        <f t="shared" si="17"/>
        <v>0</v>
      </c>
      <c r="DG24" s="20">
        <f t="shared" si="17"/>
        <v>0</v>
      </c>
      <c r="DH24" s="20">
        <f t="shared" si="17"/>
        <v>0</v>
      </c>
      <c r="DI24" s="20">
        <f t="shared" si="17"/>
        <v>0</v>
      </c>
      <c r="DJ24" s="20">
        <f t="shared" si="17"/>
        <v>0</v>
      </c>
      <c r="DK24" s="20">
        <f t="shared" si="17"/>
        <v>0</v>
      </c>
      <c r="DL24" s="20">
        <f t="shared" si="18"/>
        <v>0</v>
      </c>
      <c r="DM24" s="20">
        <f t="shared" si="18"/>
        <v>0</v>
      </c>
      <c r="DN24" s="20">
        <f t="shared" si="18"/>
        <v>0</v>
      </c>
      <c r="DO24" s="20">
        <f t="shared" si="18"/>
        <v>0</v>
      </c>
      <c r="DP24" s="20">
        <f t="shared" si="18"/>
        <v>78870000</v>
      </c>
    </row>
    <row r="25" spans="1:120" ht="31.5" hidden="1" customHeight="1" x14ac:dyDescent="0.3">
      <c r="A25" s="26"/>
      <c r="B25" s="222"/>
      <c r="C25" s="28" t="s">
        <v>96</v>
      </c>
      <c r="D25" s="27" t="s">
        <v>97</v>
      </c>
      <c r="E25" s="18">
        <v>510</v>
      </c>
      <c r="F25" s="19" t="s">
        <v>98</v>
      </c>
      <c r="G25" s="20">
        <f t="shared" si="10"/>
        <v>55000000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>
        <v>50000000</v>
      </c>
      <c r="AC25" s="21">
        <f t="shared" ref="AC25:AC27" si="19">+AD25/G25</f>
        <v>0</v>
      </c>
      <c r="AD25" s="20">
        <f t="shared" ref="AD25:AD26" si="20">SUM(AE25:AY25)</f>
        <v>0</v>
      </c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1">
        <f t="shared" ref="AZ25:AZ28" si="21">1-AC25</f>
        <v>1</v>
      </c>
      <c r="BA25" s="20">
        <f t="shared" si="2"/>
        <v>55000000</v>
      </c>
      <c r="BB25" s="20">
        <f t="shared" si="15"/>
        <v>0</v>
      </c>
      <c r="BC25" s="20">
        <f t="shared" si="15"/>
        <v>0</v>
      </c>
      <c r="BD25" s="20">
        <f t="shared" si="15"/>
        <v>0</v>
      </c>
      <c r="BE25" s="20">
        <f t="shared" si="15"/>
        <v>0</v>
      </c>
      <c r="BF25" s="20">
        <f t="shared" si="15"/>
        <v>0</v>
      </c>
      <c r="BG25" s="20">
        <f t="shared" si="15"/>
        <v>0</v>
      </c>
      <c r="BH25" s="20">
        <f t="shared" si="15"/>
        <v>0</v>
      </c>
      <c r="BI25" s="20">
        <f t="shared" si="15"/>
        <v>0</v>
      </c>
      <c r="BJ25" s="20">
        <f t="shared" si="15"/>
        <v>0</v>
      </c>
      <c r="BK25" s="20">
        <f t="shared" si="15"/>
        <v>0</v>
      </c>
      <c r="BL25" s="20">
        <f t="shared" si="15"/>
        <v>0</v>
      </c>
      <c r="BM25" s="20">
        <f t="shared" si="15"/>
        <v>0</v>
      </c>
      <c r="BN25" s="20">
        <f t="shared" si="15"/>
        <v>0</v>
      </c>
      <c r="BO25" s="20">
        <f t="shared" si="15"/>
        <v>0</v>
      </c>
      <c r="BP25" s="20">
        <f t="shared" si="15"/>
        <v>0</v>
      </c>
      <c r="BQ25" s="20">
        <f t="shared" si="15"/>
        <v>5000000</v>
      </c>
      <c r="BR25" s="20">
        <f t="shared" si="16"/>
        <v>0</v>
      </c>
      <c r="BS25" s="20">
        <f t="shared" si="16"/>
        <v>0</v>
      </c>
      <c r="BT25" s="20">
        <f t="shared" si="16"/>
        <v>0</v>
      </c>
      <c r="BU25" s="20">
        <f t="shared" si="16"/>
        <v>0</v>
      </c>
      <c r="BV25" s="20">
        <f t="shared" si="16"/>
        <v>50000000</v>
      </c>
      <c r="BW25" s="21">
        <f t="shared" ref="BW25:BW72" si="22">+BX25/G25</f>
        <v>0</v>
      </c>
      <c r="BX25" s="20">
        <f t="shared" si="5"/>
        <v>0</v>
      </c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1">
        <f t="shared" si="6"/>
        <v>1</v>
      </c>
      <c r="CU25" s="20">
        <f t="shared" si="7"/>
        <v>55000000</v>
      </c>
      <c r="CV25" s="20">
        <f t="shared" si="17"/>
        <v>0</v>
      </c>
      <c r="CW25" s="20">
        <f t="shared" si="17"/>
        <v>0</v>
      </c>
      <c r="CX25" s="20">
        <f t="shared" si="17"/>
        <v>0</v>
      </c>
      <c r="CY25" s="20">
        <f t="shared" si="17"/>
        <v>0</v>
      </c>
      <c r="CZ25" s="20">
        <f t="shared" si="17"/>
        <v>0</v>
      </c>
      <c r="DA25" s="20">
        <f t="shared" si="17"/>
        <v>0</v>
      </c>
      <c r="DB25" s="20">
        <f t="shared" si="17"/>
        <v>0</v>
      </c>
      <c r="DC25" s="20">
        <f t="shared" si="17"/>
        <v>0</v>
      </c>
      <c r="DD25" s="20">
        <f t="shared" si="17"/>
        <v>0</v>
      </c>
      <c r="DE25" s="20">
        <f t="shared" si="17"/>
        <v>0</v>
      </c>
      <c r="DF25" s="20">
        <f t="shared" si="17"/>
        <v>0</v>
      </c>
      <c r="DG25" s="20">
        <f t="shared" si="17"/>
        <v>0</v>
      </c>
      <c r="DH25" s="20">
        <f t="shared" si="17"/>
        <v>0</v>
      </c>
      <c r="DI25" s="20">
        <f t="shared" si="17"/>
        <v>0</v>
      </c>
      <c r="DJ25" s="20">
        <f t="shared" si="17"/>
        <v>0</v>
      </c>
      <c r="DK25" s="20">
        <f t="shared" si="17"/>
        <v>5000000</v>
      </c>
      <c r="DL25" s="20">
        <f t="shared" si="18"/>
        <v>0</v>
      </c>
      <c r="DM25" s="20">
        <f t="shared" si="18"/>
        <v>0</v>
      </c>
      <c r="DN25" s="20">
        <f t="shared" si="18"/>
        <v>0</v>
      </c>
      <c r="DO25" s="20">
        <f t="shared" si="18"/>
        <v>0</v>
      </c>
      <c r="DP25" s="20">
        <f t="shared" si="18"/>
        <v>50000000</v>
      </c>
    </row>
    <row r="26" spans="1:120" ht="40.5" hidden="1" customHeight="1" x14ac:dyDescent="0.3">
      <c r="A26" s="26"/>
      <c r="B26" s="222"/>
      <c r="C26" s="28" t="s">
        <v>99</v>
      </c>
      <c r="D26" s="27" t="s">
        <v>100</v>
      </c>
      <c r="E26" s="18">
        <v>510</v>
      </c>
      <c r="F26" s="19" t="s">
        <v>101</v>
      </c>
      <c r="G26" s="20">
        <f t="shared" si="10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>
        <f>14500000</f>
        <v>14500000</v>
      </c>
      <c r="AC26" s="21">
        <f t="shared" si="19"/>
        <v>0.64611353711790398</v>
      </c>
      <c r="AD26" s="20">
        <f t="shared" si="20"/>
        <v>73980000</v>
      </c>
      <c r="AE26" s="20"/>
      <c r="AF26" s="20">
        <f>+'[1]ENERO 2019'!$K$911</f>
        <v>72480000</v>
      </c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>
        <f>+'[1]ENERO 2019'!$AF$911</f>
        <v>1500000</v>
      </c>
      <c r="AZ26" s="21">
        <f t="shared" si="21"/>
        <v>0.35388646288209602</v>
      </c>
      <c r="BA26" s="20">
        <f t="shared" si="2"/>
        <v>40520000</v>
      </c>
      <c r="BB26" s="20">
        <f t="shared" si="15"/>
        <v>0</v>
      </c>
      <c r="BC26" s="20">
        <f t="shared" si="15"/>
        <v>27520000</v>
      </c>
      <c r="BD26" s="20">
        <f t="shared" si="15"/>
        <v>0</v>
      </c>
      <c r="BE26" s="20">
        <f t="shared" si="15"/>
        <v>0</v>
      </c>
      <c r="BF26" s="20">
        <f t="shared" si="15"/>
        <v>0</v>
      </c>
      <c r="BG26" s="20">
        <f t="shared" si="15"/>
        <v>0</v>
      </c>
      <c r="BH26" s="20">
        <f t="shared" si="15"/>
        <v>0</v>
      </c>
      <c r="BI26" s="20">
        <f t="shared" si="15"/>
        <v>0</v>
      </c>
      <c r="BJ26" s="20">
        <f t="shared" si="15"/>
        <v>0</v>
      </c>
      <c r="BK26" s="20">
        <f t="shared" si="15"/>
        <v>0</v>
      </c>
      <c r="BL26" s="20">
        <f t="shared" si="15"/>
        <v>0</v>
      </c>
      <c r="BM26" s="20">
        <f t="shared" si="15"/>
        <v>0</v>
      </c>
      <c r="BN26" s="20">
        <f t="shared" si="15"/>
        <v>0</v>
      </c>
      <c r="BO26" s="20">
        <f t="shared" si="15"/>
        <v>0</v>
      </c>
      <c r="BP26" s="20">
        <f t="shared" si="15"/>
        <v>0</v>
      </c>
      <c r="BQ26" s="20">
        <f t="shared" si="15"/>
        <v>0</v>
      </c>
      <c r="BR26" s="20">
        <f t="shared" si="16"/>
        <v>0</v>
      </c>
      <c r="BS26" s="20">
        <f t="shared" si="16"/>
        <v>0</v>
      </c>
      <c r="BT26" s="20">
        <f t="shared" si="16"/>
        <v>0</v>
      </c>
      <c r="BU26" s="20">
        <f t="shared" si="16"/>
        <v>0</v>
      </c>
      <c r="BV26" s="20">
        <f t="shared" si="16"/>
        <v>13000000</v>
      </c>
      <c r="BW26" s="21">
        <f t="shared" si="22"/>
        <v>0.31505094323144106</v>
      </c>
      <c r="BX26" s="20">
        <f t="shared" si="5"/>
        <v>36073333</v>
      </c>
      <c r="BY26" s="20"/>
      <c r="BZ26" s="20">
        <f>+'[1]ENERO 2019'!$H$912</f>
        <v>36073333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1">
        <f t="shared" si="6"/>
        <v>0.68494905676855899</v>
      </c>
      <c r="CU26" s="20">
        <f t="shared" si="7"/>
        <v>78426667</v>
      </c>
      <c r="CV26" s="20">
        <f t="shared" si="17"/>
        <v>0</v>
      </c>
      <c r="CW26" s="20">
        <f t="shared" si="17"/>
        <v>63926667</v>
      </c>
      <c r="CX26" s="20">
        <f t="shared" si="17"/>
        <v>0</v>
      </c>
      <c r="CY26" s="20">
        <f t="shared" si="17"/>
        <v>0</v>
      </c>
      <c r="CZ26" s="20">
        <f t="shared" si="17"/>
        <v>0</v>
      </c>
      <c r="DA26" s="20">
        <f t="shared" si="17"/>
        <v>0</v>
      </c>
      <c r="DB26" s="20">
        <f t="shared" si="17"/>
        <v>0</v>
      </c>
      <c r="DC26" s="20">
        <f t="shared" si="17"/>
        <v>0</v>
      </c>
      <c r="DD26" s="20">
        <f t="shared" si="17"/>
        <v>0</v>
      </c>
      <c r="DE26" s="20">
        <f t="shared" si="17"/>
        <v>0</v>
      </c>
      <c r="DF26" s="20">
        <f t="shared" si="17"/>
        <v>0</v>
      </c>
      <c r="DG26" s="20">
        <f t="shared" si="17"/>
        <v>0</v>
      </c>
      <c r="DH26" s="20">
        <f t="shared" si="17"/>
        <v>0</v>
      </c>
      <c r="DI26" s="20">
        <f t="shared" si="17"/>
        <v>0</v>
      </c>
      <c r="DJ26" s="20">
        <f t="shared" si="17"/>
        <v>0</v>
      </c>
      <c r="DK26" s="20">
        <f t="shared" si="17"/>
        <v>0</v>
      </c>
      <c r="DL26" s="20">
        <f t="shared" si="18"/>
        <v>0</v>
      </c>
      <c r="DM26" s="20">
        <f t="shared" si="18"/>
        <v>0</v>
      </c>
      <c r="DN26" s="20">
        <f t="shared" si="18"/>
        <v>0</v>
      </c>
      <c r="DO26" s="20">
        <f t="shared" si="18"/>
        <v>0</v>
      </c>
      <c r="DP26" s="20">
        <f t="shared" si="18"/>
        <v>14500000</v>
      </c>
    </row>
    <row r="27" spans="1:120" ht="91.5" hidden="1" customHeight="1" x14ac:dyDescent="0.3">
      <c r="A27" s="26"/>
      <c r="B27" s="222"/>
      <c r="C27" s="28" t="s">
        <v>102</v>
      </c>
      <c r="D27" s="27" t="s">
        <v>103</v>
      </c>
      <c r="E27" s="18">
        <v>510</v>
      </c>
      <c r="F27" s="19" t="s">
        <v>51</v>
      </c>
      <c r="G27" s="20">
        <f t="shared" si="10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1">
        <f t="shared" si="19"/>
        <v>0</v>
      </c>
      <c r="AD27" s="20">
        <f t="shared" ref="AD27" si="23">SUM(AE27:AY27)</f>
        <v>0</v>
      </c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1">
        <f t="shared" si="21"/>
        <v>1</v>
      </c>
      <c r="BA27" s="20">
        <f t="shared" si="2"/>
        <v>40000000</v>
      </c>
      <c r="BB27" s="20">
        <f t="shared" si="15"/>
        <v>0</v>
      </c>
      <c r="BC27" s="20">
        <f t="shared" si="15"/>
        <v>40000000</v>
      </c>
      <c r="BD27" s="20">
        <f t="shared" si="15"/>
        <v>0</v>
      </c>
      <c r="BE27" s="20">
        <f t="shared" si="15"/>
        <v>0</v>
      </c>
      <c r="BF27" s="20">
        <f t="shared" si="15"/>
        <v>0</v>
      </c>
      <c r="BG27" s="20">
        <f t="shared" si="15"/>
        <v>0</v>
      </c>
      <c r="BH27" s="20">
        <f t="shared" si="15"/>
        <v>0</v>
      </c>
      <c r="BI27" s="20">
        <f t="shared" si="15"/>
        <v>0</v>
      </c>
      <c r="BJ27" s="20">
        <f t="shared" si="15"/>
        <v>0</v>
      </c>
      <c r="BK27" s="20">
        <f t="shared" si="15"/>
        <v>0</v>
      </c>
      <c r="BL27" s="20">
        <f t="shared" si="15"/>
        <v>0</v>
      </c>
      <c r="BM27" s="20">
        <f t="shared" si="15"/>
        <v>0</v>
      </c>
      <c r="BN27" s="20">
        <f t="shared" si="15"/>
        <v>0</v>
      </c>
      <c r="BO27" s="20">
        <f t="shared" si="15"/>
        <v>0</v>
      </c>
      <c r="BP27" s="20">
        <f t="shared" si="15"/>
        <v>0</v>
      </c>
      <c r="BQ27" s="20">
        <f t="shared" si="15"/>
        <v>0</v>
      </c>
      <c r="BR27" s="20">
        <f t="shared" si="16"/>
        <v>0</v>
      </c>
      <c r="BS27" s="20">
        <f t="shared" si="16"/>
        <v>0</v>
      </c>
      <c r="BT27" s="20">
        <f t="shared" si="16"/>
        <v>0</v>
      </c>
      <c r="BU27" s="20">
        <f t="shared" si="16"/>
        <v>0</v>
      </c>
      <c r="BV27" s="20">
        <f t="shared" si="16"/>
        <v>0</v>
      </c>
      <c r="BW27" s="21">
        <f t="shared" si="22"/>
        <v>0</v>
      </c>
      <c r="BX27" s="20">
        <f t="shared" si="5"/>
        <v>0</v>
      </c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1">
        <f t="shared" si="6"/>
        <v>1</v>
      </c>
      <c r="CU27" s="20">
        <f t="shared" si="7"/>
        <v>40000000</v>
      </c>
      <c r="CV27" s="20">
        <f t="shared" si="17"/>
        <v>0</v>
      </c>
      <c r="CW27" s="20">
        <f t="shared" si="17"/>
        <v>40000000</v>
      </c>
      <c r="CX27" s="20">
        <f t="shared" si="17"/>
        <v>0</v>
      </c>
      <c r="CY27" s="20">
        <f t="shared" si="17"/>
        <v>0</v>
      </c>
      <c r="CZ27" s="20">
        <f t="shared" si="17"/>
        <v>0</v>
      </c>
      <c r="DA27" s="20">
        <f t="shared" si="17"/>
        <v>0</v>
      </c>
      <c r="DB27" s="20">
        <f t="shared" si="17"/>
        <v>0</v>
      </c>
      <c r="DC27" s="20">
        <f t="shared" si="17"/>
        <v>0</v>
      </c>
      <c r="DD27" s="20">
        <f t="shared" si="17"/>
        <v>0</v>
      </c>
      <c r="DE27" s="20">
        <f t="shared" si="17"/>
        <v>0</v>
      </c>
      <c r="DF27" s="20">
        <f t="shared" si="17"/>
        <v>0</v>
      </c>
      <c r="DG27" s="20">
        <f t="shared" si="17"/>
        <v>0</v>
      </c>
      <c r="DH27" s="20">
        <f t="shared" si="17"/>
        <v>0</v>
      </c>
      <c r="DI27" s="20">
        <f t="shared" si="17"/>
        <v>0</v>
      </c>
      <c r="DJ27" s="20">
        <f t="shared" si="17"/>
        <v>0</v>
      </c>
      <c r="DK27" s="20">
        <f t="shared" si="17"/>
        <v>0</v>
      </c>
      <c r="DL27" s="20">
        <f t="shared" si="18"/>
        <v>0</v>
      </c>
      <c r="DM27" s="20">
        <f t="shared" si="18"/>
        <v>0</v>
      </c>
      <c r="DN27" s="20">
        <f t="shared" si="18"/>
        <v>0</v>
      </c>
      <c r="DO27" s="20">
        <f t="shared" si="18"/>
        <v>0</v>
      </c>
      <c r="DP27" s="20">
        <f t="shared" si="18"/>
        <v>0</v>
      </c>
    </row>
    <row r="28" spans="1:120" ht="44.25" hidden="1" customHeight="1" x14ac:dyDescent="0.3">
      <c r="A28" s="26"/>
      <c r="B28" s="223"/>
      <c r="C28" s="28" t="s">
        <v>104</v>
      </c>
      <c r="D28" s="27" t="s">
        <v>105</v>
      </c>
      <c r="E28" s="18">
        <v>510</v>
      </c>
      <c r="F28" s="19" t="s">
        <v>51</v>
      </c>
      <c r="G28" s="20">
        <f t="shared" si="10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1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1">
        <f t="shared" si="21"/>
        <v>1</v>
      </c>
      <c r="BA28" s="20">
        <f t="shared" si="2"/>
        <v>10000000</v>
      </c>
      <c r="BB28" s="20">
        <f t="shared" si="15"/>
        <v>0</v>
      </c>
      <c r="BC28" s="20">
        <f t="shared" si="15"/>
        <v>6000000</v>
      </c>
      <c r="BD28" s="20">
        <f t="shared" si="15"/>
        <v>0</v>
      </c>
      <c r="BE28" s="20">
        <f t="shared" si="15"/>
        <v>0</v>
      </c>
      <c r="BF28" s="20">
        <f t="shared" si="15"/>
        <v>0</v>
      </c>
      <c r="BG28" s="20">
        <f t="shared" si="15"/>
        <v>0</v>
      </c>
      <c r="BH28" s="20">
        <f t="shared" si="15"/>
        <v>0</v>
      </c>
      <c r="BI28" s="20">
        <f t="shared" si="15"/>
        <v>0</v>
      </c>
      <c r="BJ28" s="20">
        <f t="shared" si="15"/>
        <v>0</v>
      </c>
      <c r="BK28" s="20">
        <f t="shared" si="15"/>
        <v>0</v>
      </c>
      <c r="BL28" s="20">
        <f t="shared" si="15"/>
        <v>0</v>
      </c>
      <c r="BM28" s="20">
        <f t="shared" si="15"/>
        <v>0</v>
      </c>
      <c r="BN28" s="20">
        <f t="shared" si="15"/>
        <v>0</v>
      </c>
      <c r="BO28" s="20">
        <f t="shared" si="15"/>
        <v>0</v>
      </c>
      <c r="BP28" s="20">
        <f t="shared" si="15"/>
        <v>0</v>
      </c>
      <c r="BQ28" s="20">
        <f t="shared" si="15"/>
        <v>4000000</v>
      </c>
      <c r="BR28" s="20">
        <f t="shared" si="16"/>
        <v>0</v>
      </c>
      <c r="BS28" s="20">
        <f t="shared" si="16"/>
        <v>0</v>
      </c>
      <c r="BT28" s="20">
        <f t="shared" si="16"/>
        <v>0</v>
      </c>
      <c r="BU28" s="20">
        <f t="shared" si="16"/>
        <v>0</v>
      </c>
      <c r="BV28" s="20">
        <f t="shared" si="16"/>
        <v>0</v>
      </c>
      <c r="BW28" s="21">
        <f t="shared" si="22"/>
        <v>0</v>
      </c>
      <c r="BX28" s="20">
        <f t="shared" si="5"/>
        <v>0</v>
      </c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1">
        <f t="shared" si="6"/>
        <v>1</v>
      </c>
      <c r="CU28" s="20">
        <f t="shared" si="7"/>
        <v>10000000</v>
      </c>
      <c r="CV28" s="20">
        <f t="shared" si="17"/>
        <v>0</v>
      </c>
      <c r="CW28" s="20">
        <f t="shared" si="17"/>
        <v>6000000</v>
      </c>
      <c r="CX28" s="20">
        <f t="shared" si="17"/>
        <v>0</v>
      </c>
      <c r="CY28" s="20">
        <f t="shared" si="17"/>
        <v>0</v>
      </c>
      <c r="CZ28" s="20">
        <f t="shared" si="17"/>
        <v>0</v>
      </c>
      <c r="DA28" s="20">
        <f t="shared" si="17"/>
        <v>0</v>
      </c>
      <c r="DB28" s="20">
        <f t="shared" si="17"/>
        <v>0</v>
      </c>
      <c r="DC28" s="20">
        <f t="shared" si="17"/>
        <v>0</v>
      </c>
      <c r="DD28" s="20">
        <f t="shared" si="17"/>
        <v>0</v>
      </c>
      <c r="DE28" s="20">
        <f t="shared" si="17"/>
        <v>0</v>
      </c>
      <c r="DF28" s="20">
        <f t="shared" si="17"/>
        <v>0</v>
      </c>
      <c r="DG28" s="20">
        <f t="shared" si="17"/>
        <v>0</v>
      </c>
      <c r="DH28" s="20">
        <f t="shared" si="17"/>
        <v>0</v>
      </c>
      <c r="DI28" s="20">
        <f t="shared" si="17"/>
        <v>0</v>
      </c>
      <c r="DJ28" s="20">
        <f t="shared" si="17"/>
        <v>0</v>
      </c>
      <c r="DK28" s="20">
        <f t="shared" si="17"/>
        <v>4000000</v>
      </c>
      <c r="DL28" s="20">
        <f t="shared" si="18"/>
        <v>0</v>
      </c>
      <c r="DM28" s="20">
        <f t="shared" si="18"/>
        <v>0</v>
      </c>
      <c r="DN28" s="20">
        <f t="shared" si="18"/>
        <v>0</v>
      </c>
      <c r="DO28" s="20">
        <f t="shared" si="18"/>
        <v>0</v>
      </c>
      <c r="DP28" s="20">
        <f t="shared" si="18"/>
        <v>0</v>
      </c>
    </row>
    <row r="29" spans="1:120" ht="33.75" hidden="1" customHeight="1" x14ac:dyDescent="0.3">
      <c r="A29" s="26"/>
      <c r="B29" s="224" t="s">
        <v>106</v>
      </c>
      <c r="C29" s="28" t="s">
        <v>107</v>
      </c>
      <c r="D29" s="27" t="s">
        <v>108</v>
      </c>
      <c r="E29" s="18">
        <v>510</v>
      </c>
      <c r="F29" s="19" t="s">
        <v>51</v>
      </c>
      <c r="G29" s="20">
        <f t="shared" si="10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1">
        <f>+AD29/G29</f>
        <v>0</v>
      </c>
      <c r="AD29" s="20">
        <f t="shared" si="1"/>
        <v>0</v>
      </c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1">
        <f t="shared" si="12"/>
        <v>1</v>
      </c>
      <c r="BA29" s="20">
        <f t="shared" si="2"/>
        <v>4000000</v>
      </c>
      <c r="BB29" s="20">
        <f t="shared" si="15"/>
        <v>0</v>
      </c>
      <c r="BC29" s="20">
        <f t="shared" si="15"/>
        <v>4000000</v>
      </c>
      <c r="BD29" s="20">
        <f t="shared" si="15"/>
        <v>0</v>
      </c>
      <c r="BE29" s="20">
        <f t="shared" si="15"/>
        <v>0</v>
      </c>
      <c r="BF29" s="20">
        <f t="shared" si="15"/>
        <v>0</v>
      </c>
      <c r="BG29" s="20">
        <f t="shared" si="15"/>
        <v>0</v>
      </c>
      <c r="BH29" s="20">
        <f t="shared" si="15"/>
        <v>0</v>
      </c>
      <c r="BI29" s="20">
        <f t="shared" si="15"/>
        <v>0</v>
      </c>
      <c r="BJ29" s="20">
        <f t="shared" si="15"/>
        <v>0</v>
      </c>
      <c r="BK29" s="20">
        <f t="shared" si="15"/>
        <v>0</v>
      </c>
      <c r="BL29" s="20">
        <f t="shared" si="15"/>
        <v>0</v>
      </c>
      <c r="BM29" s="20">
        <f t="shared" si="15"/>
        <v>0</v>
      </c>
      <c r="BN29" s="20">
        <f t="shared" si="15"/>
        <v>0</v>
      </c>
      <c r="BO29" s="20">
        <f t="shared" si="15"/>
        <v>0</v>
      </c>
      <c r="BP29" s="20">
        <f t="shared" si="15"/>
        <v>0</v>
      </c>
      <c r="BQ29" s="20">
        <f t="shared" si="15"/>
        <v>0</v>
      </c>
      <c r="BR29" s="20">
        <f t="shared" si="16"/>
        <v>0</v>
      </c>
      <c r="BS29" s="20">
        <f t="shared" si="16"/>
        <v>0</v>
      </c>
      <c r="BT29" s="20">
        <f t="shared" si="16"/>
        <v>0</v>
      </c>
      <c r="BU29" s="20">
        <f t="shared" si="16"/>
        <v>0</v>
      </c>
      <c r="BV29" s="20">
        <f t="shared" si="16"/>
        <v>0</v>
      </c>
      <c r="BW29" s="21">
        <f t="shared" si="22"/>
        <v>0</v>
      </c>
      <c r="BX29" s="20">
        <f t="shared" si="5"/>
        <v>0</v>
      </c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1">
        <f t="shared" si="6"/>
        <v>1</v>
      </c>
      <c r="CU29" s="20">
        <f t="shared" si="7"/>
        <v>4000000</v>
      </c>
      <c r="CV29" s="20">
        <f t="shared" si="17"/>
        <v>0</v>
      </c>
      <c r="CW29" s="20">
        <f t="shared" si="17"/>
        <v>4000000</v>
      </c>
      <c r="CX29" s="20">
        <f t="shared" si="17"/>
        <v>0</v>
      </c>
      <c r="CY29" s="20">
        <f t="shared" si="17"/>
        <v>0</v>
      </c>
      <c r="CZ29" s="20">
        <f t="shared" si="17"/>
        <v>0</v>
      </c>
      <c r="DA29" s="20">
        <f t="shared" si="17"/>
        <v>0</v>
      </c>
      <c r="DB29" s="20">
        <f t="shared" si="17"/>
        <v>0</v>
      </c>
      <c r="DC29" s="20">
        <f t="shared" si="17"/>
        <v>0</v>
      </c>
      <c r="DD29" s="20">
        <f t="shared" si="17"/>
        <v>0</v>
      </c>
      <c r="DE29" s="20">
        <f t="shared" si="17"/>
        <v>0</v>
      </c>
      <c r="DF29" s="20">
        <f t="shared" si="17"/>
        <v>0</v>
      </c>
      <c r="DG29" s="20">
        <f t="shared" si="17"/>
        <v>0</v>
      </c>
      <c r="DH29" s="20">
        <f t="shared" si="17"/>
        <v>0</v>
      </c>
      <c r="DI29" s="20">
        <f t="shared" si="17"/>
        <v>0</v>
      </c>
      <c r="DJ29" s="20">
        <f t="shared" si="17"/>
        <v>0</v>
      </c>
      <c r="DK29" s="20">
        <f t="shared" si="17"/>
        <v>0</v>
      </c>
      <c r="DL29" s="20">
        <f t="shared" si="18"/>
        <v>0</v>
      </c>
      <c r="DM29" s="20">
        <f t="shared" si="18"/>
        <v>0</v>
      </c>
      <c r="DN29" s="20">
        <f t="shared" si="18"/>
        <v>0</v>
      </c>
      <c r="DO29" s="20">
        <f t="shared" si="18"/>
        <v>0</v>
      </c>
      <c r="DP29" s="20">
        <f t="shared" si="18"/>
        <v>0</v>
      </c>
    </row>
    <row r="30" spans="1:120" ht="29.25" hidden="1" customHeight="1" x14ac:dyDescent="0.3">
      <c r="A30" s="26"/>
      <c r="B30" s="224"/>
      <c r="C30" s="28" t="s">
        <v>109</v>
      </c>
      <c r="D30" s="27" t="s">
        <v>110</v>
      </c>
      <c r="E30" s="18">
        <v>510</v>
      </c>
      <c r="F30" s="19" t="s">
        <v>111</v>
      </c>
      <c r="G30" s="20">
        <f t="shared" si="10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>
        <v>3200000</v>
      </c>
      <c r="AC30" s="21">
        <f>+AD30/G30</f>
        <v>0.97826086956521741</v>
      </c>
      <c r="AD30" s="20">
        <f t="shared" si="1"/>
        <v>76500000</v>
      </c>
      <c r="AE30" s="20"/>
      <c r="AF30" s="20">
        <f>+'[1]ENERO 2019'!$K$943</f>
        <v>75000000</v>
      </c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>
        <f>+'[1]ENERO 2019'!$AF$943</f>
        <v>1500000</v>
      </c>
      <c r="AZ30" s="21">
        <f t="shared" si="12"/>
        <v>2.1739130434782594E-2</v>
      </c>
      <c r="BA30" s="20">
        <f t="shared" si="2"/>
        <v>1700000</v>
      </c>
      <c r="BB30" s="20">
        <f t="shared" si="15"/>
        <v>0</v>
      </c>
      <c r="BC30" s="20">
        <f t="shared" si="15"/>
        <v>0</v>
      </c>
      <c r="BD30" s="20">
        <f t="shared" si="15"/>
        <v>0</v>
      </c>
      <c r="BE30" s="20">
        <f t="shared" si="15"/>
        <v>0</v>
      </c>
      <c r="BF30" s="20">
        <f t="shared" si="15"/>
        <v>0</v>
      </c>
      <c r="BG30" s="20">
        <f t="shared" si="15"/>
        <v>0</v>
      </c>
      <c r="BH30" s="20">
        <f t="shared" si="15"/>
        <v>0</v>
      </c>
      <c r="BI30" s="20">
        <f t="shared" si="15"/>
        <v>0</v>
      </c>
      <c r="BJ30" s="20">
        <f t="shared" si="15"/>
        <v>0</v>
      </c>
      <c r="BK30" s="20">
        <f t="shared" si="15"/>
        <v>0</v>
      </c>
      <c r="BL30" s="20">
        <f t="shared" si="15"/>
        <v>0</v>
      </c>
      <c r="BM30" s="20">
        <f t="shared" si="15"/>
        <v>0</v>
      </c>
      <c r="BN30" s="20">
        <f t="shared" si="15"/>
        <v>0</v>
      </c>
      <c r="BO30" s="20">
        <f t="shared" si="15"/>
        <v>0</v>
      </c>
      <c r="BP30" s="20">
        <f t="shared" si="15"/>
        <v>0</v>
      </c>
      <c r="BQ30" s="20">
        <f t="shared" si="15"/>
        <v>0</v>
      </c>
      <c r="BR30" s="20">
        <f t="shared" si="16"/>
        <v>0</v>
      </c>
      <c r="BS30" s="20">
        <f t="shared" si="16"/>
        <v>0</v>
      </c>
      <c r="BT30" s="20">
        <f t="shared" si="16"/>
        <v>0</v>
      </c>
      <c r="BU30" s="20">
        <f t="shared" si="16"/>
        <v>0</v>
      </c>
      <c r="BV30" s="20">
        <f t="shared" si="16"/>
        <v>1700000</v>
      </c>
      <c r="BW30" s="21">
        <f t="shared" si="22"/>
        <v>0.12707662404092071</v>
      </c>
      <c r="BX30" s="20">
        <f t="shared" si="5"/>
        <v>9937392</v>
      </c>
      <c r="BY30" s="20"/>
      <c r="BZ30" s="20">
        <f>+'[1]ENERO 2019'!$H$944</f>
        <v>9937392</v>
      </c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1">
        <f t="shared" si="6"/>
        <v>0.87292337595907932</v>
      </c>
      <c r="CU30" s="20">
        <f t="shared" si="7"/>
        <v>68262608</v>
      </c>
      <c r="CV30" s="20">
        <f t="shared" si="17"/>
        <v>0</v>
      </c>
      <c r="CW30" s="20">
        <f t="shared" si="17"/>
        <v>65062608</v>
      </c>
      <c r="CX30" s="20">
        <f t="shared" si="17"/>
        <v>0</v>
      </c>
      <c r="CY30" s="20">
        <f t="shared" si="17"/>
        <v>0</v>
      </c>
      <c r="CZ30" s="20">
        <f t="shared" si="17"/>
        <v>0</v>
      </c>
      <c r="DA30" s="20">
        <f t="shared" si="17"/>
        <v>0</v>
      </c>
      <c r="DB30" s="20">
        <f t="shared" si="17"/>
        <v>0</v>
      </c>
      <c r="DC30" s="20">
        <f t="shared" si="17"/>
        <v>0</v>
      </c>
      <c r="DD30" s="20">
        <f t="shared" si="17"/>
        <v>0</v>
      </c>
      <c r="DE30" s="20">
        <f t="shared" si="17"/>
        <v>0</v>
      </c>
      <c r="DF30" s="20">
        <f t="shared" si="17"/>
        <v>0</v>
      </c>
      <c r="DG30" s="20">
        <f t="shared" si="17"/>
        <v>0</v>
      </c>
      <c r="DH30" s="20">
        <f t="shared" si="17"/>
        <v>0</v>
      </c>
      <c r="DI30" s="20">
        <f t="shared" si="17"/>
        <v>0</v>
      </c>
      <c r="DJ30" s="20">
        <f t="shared" si="17"/>
        <v>0</v>
      </c>
      <c r="DK30" s="20">
        <f t="shared" si="17"/>
        <v>0</v>
      </c>
      <c r="DL30" s="20">
        <f t="shared" si="18"/>
        <v>0</v>
      </c>
      <c r="DM30" s="20">
        <f t="shared" si="18"/>
        <v>0</v>
      </c>
      <c r="DN30" s="20">
        <f t="shared" si="18"/>
        <v>0</v>
      </c>
      <c r="DO30" s="20">
        <f t="shared" si="18"/>
        <v>0</v>
      </c>
      <c r="DP30" s="20">
        <f t="shared" si="18"/>
        <v>3200000</v>
      </c>
    </row>
    <row r="31" spans="1:120" ht="36" hidden="1" customHeight="1" x14ac:dyDescent="0.3">
      <c r="A31" s="26"/>
      <c r="B31" s="221" t="s">
        <v>112</v>
      </c>
      <c r="C31" s="16" t="s">
        <v>113</v>
      </c>
      <c r="D31" s="17" t="s">
        <v>114</v>
      </c>
      <c r="E31" s="18">
        <v>510</v>
      </c>
      <c r="F31" s="19" t="s">
        <v>51</v>
      </c>
      <c r="G31" s="20">
        <f t="shared" si="10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1">
        <f t="shared" ref="AC31:AC72" si="24">+AD31/G31</f>
        <v>0</v>
      </c>
      <c r="AD31" s="20">
        <f t="shared" si="1"/>
        <v>0</v>
      </c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1">
        <f t="shared" si="12"/>
        <v>1</v>
      </c>
      <c r="BA31" s="20">
        <f t="shared" si="2"/>
        <v>12000000</v>
      </c>
      <c r="BB31" s="20">
        <f t="shared" si="15"/>
        <v>0</v>
      </c>
      <c r="BC31" s="20">
        <f t="shared" si="15"/>
        <v>12000000</v>
      </c>
      <c r="BD31" s="20">
        <f t="shared" si="15"/>
        <v>0</v>
      </c>
      <c r="BE31" s="20">
        <f t="shared" si="15"/>
        <v>0</v>
      </c>
      <c r="BF31" s="20">
        <f t="shared" si="15"/>
        <v>0</v>
      </c>
      <c r="BG31" s="20">
        <f t="shared" si="15"/>
        <v>0</v>
      </c>
      <c r="BH31" s="20">
        <f t="shared" si="15"/>
        <v>0</v>
      </c>
      <c r="BI31" s="20">
        <f t="shared" si="15"/>
        <v>0</v>
      </c>
      <c r="BJ31" s="20">
        <f t="shared" si="15"/>
        <v>0</v>
      </c>
      <c r="BK31" s="20">
        <f t="shared" si="15"/>
        <v>0</v>
      </c>
      <c r="BL31" s="20">
        <f t="shared" si="15"/>
        <v>0</v>
      </c>
      <c r="BM31" s="20">
        <f t="shared" si="15"/>
        <v>0</v>
      </c>
      <c r="BN31" s="20">
        <f t="shared" si="15"/>
        <v>0</v>
      </c>
      <c r="BO31" s="20">
        <f t="shared" si="15"/>
        <v>0</v>
      </c>
      <c r="BP31" s="20">
        <f t="shared" si="15"/>
        <v>0</v>
      </c>
      <c r="BQ31" s="20">
        <f t="shared" si="15"/>
        <v>0</v>
      </c>
      <c r="BR31" s="20">
        <f t="shared" si="16"/>
        <v>0</v>
      </c>
      <c r="BS31" s="20">
        <f t="shared" si="16"/>
        <v>0</v>
      </c>
      <c r="BT31" s="20">
        <f t="shared" si="16"/>
        <v>0</v>
      </c>
      <c r="BU31" s="20">
        <f t="shared" si="16"/>
        <v>0</v>
      </c>
      <c r="BV31" s="20">
        <f t="shared" si="16"/>
        <v>0</v>
      </c>
      <c r="BW31" s="21">
        <f t="shared" si="22"/>
        <v>0</v>
      </c>
      <c r="BX31" s="20">
        <f t="shared" si="5"/>
        <v>0</v>
      </c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1">
        <f t="shared" si="6"/>
        <v>1</v>
      </c>
      <c r="CU31" s="20">
        <f t="shared" si="7"/>
        <v>12000000</v>
      </c>
      <c r="CV31" s="20">
        <f t="shared" si="17"/>
        <v>0</v>
      </c>
      <c r="CW31" s="20">
        <f t="shared" si="17"/>
        <v>12000000</v>
      </c>
      <c r="CX31" s="20">
        <f t="shared" si="17"/>
        <v>0</v>
      </c>
      <c r="CY31" s="20">
        <f t="shared" si="17"/>
        <v>0</v>
      </c>
      <c r="CZ31" s="20">
        <f t="shared" si="17"/>
        <v>0</v>
      </c>
      <c r="DA31" s="20">
        <f t="shared" si="17"/>
        <v>0</v>
      </c>
      <c r="DB31" s="20">
        <f t="shared" si="17"/>
        <v>0</v>
      </c>
      <c r="DC31" s="20">
        <f t="shared" si="17"/>
        <v>0</v>
      </c>
      <c r="DD31" s="20">
        <f t="shared" si="17"/>
        <v>0</v>
      </c>
      <c r="DE31" s="20">
        <f t="shared" si="17"/>
        <v>0</v>
      </c>
      <c r="DF31" s="20">
        <f t="shared" si="17"/>
        <v>0</v>
      </c>
      <c r="DG31" s="20">
        <f t="shared" si="17"/>
        <v>0</v>
      </c>
      <c r="DH31" s="20">
        <f t="shared" si="17"/>
        <v>0</v>
      </c>
      <c r="DI31" s="20">
        <f t="shared" si="17"/>
        <v>0</v>
      </c>
      <c r="DJ31" s="20">
        <f t="shared" si="17"/>
        <v>0</v>
      </c>
      <c r="DK31" s="20">
        <f t="shared" si="17"/>
        <v>0</v>
      </c>
      <c r="DL31" s="20">
        <f t="shared" si="18"/>
        <v>0</v>
      </c>
      <c r="DM31" s="20">
        <f t="shared" si="18"/>
        <v>0</v>
      </c>
      <c r="DN31" s="20">
        <f t="shared" si="18"/>
        <v>0</v>
      </c>
      <c r="DO31" s="20">
        <f t="shared" si="18"/>
        <v>0</v>
      </c>
      <c r="DP31" s="20">
        <f t="shared" si="18"/>
        <v>0</v>
      </c>
    </row>
    <row r="32" spans="1:120" ht="53.25" hidden="1" customHeight="1" x14ac:dyDescent="0.3">
      <c r="A32" s="26"/>
      <c r="B32" s="222"/>
      <c r="C32" s="16" t="s">
        <v>115</v>
      </c>
      <c r="D32" s="17" t="s">
        <v>116</v>
      </c>
      <c r="E32" s="18">
        <v>510</v>
      </c>
      <c r="F32" s="19" t="s">
        <v>117</v>
      </c>
      <c r="G32" s="20">
        <f t="shared" si="10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>
        <v>34000000</v>
      </c>
      <c r="AC32" s="21">
        <f t="shared" si="24"/>
        <v>0.72276835593220334</v>
      </c>
      <c r="AD32" s="20">
        <f t="shared" ref="AD32:AD35" si="25">SUM(AE32:AY32)</f>
        <v>42643333</v>
      </c>
      <c r="AE32" s="20"/>
      <c r="AF32" s="20">
        <f>+'[1]ENERO 2019'!$K$970</f>
        <v>21643333</v>
      </c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>
        <f>+'[1]ENERO 2019'!$AF$970</f>
        <v>21000000</v>
      </c>
      <c r="AZ32" s="21">
        <f t="shared" si="12"/>
        <v>0.27723164406779666</v>
      </c>
      <c r="BA32" s="20">
        <f t="shared" si="2"/>
        <v>16356667</v>
      </c>
      <c r="BB32" s="20">
        <f t="shared" si="15"/>
        <v>0</v>
      </c>
      <c r="BC32" s="20">
        <f t="shared" si="15"/>
        <v>3356667</v>
      </c>
      <c r="BD32" s="20">
        <f t="shared" si="15"/>
        <v>0</v>
      </c>
      <c r="BE32" s="20">
        <f t="shared" si="15"/>
        <v>0</v>
      </c>
      <c r="BF32" s="20">
        <f t="shared" si="15"/>
        <v>0</v>
      </c>
      <c r="BG32" s="20">
        <f t="shared" si="15"/>
        <v>0</v>
      </c>
      <c r="BH32" s="20">
        <f t="shared" si="15"/>
        <v>0</v>
      </c>
      <c r="BI32" s="20">
        <f t="shared" si="15"/>
        <v>0</v>
      </c>
      <c r="BJ32" s="20">
        <f t="shared" si="15"/>
        <v>0</v>
      </c>
      <c r="BK32" s="20">
        <f t="shared" si="15"/>
        <v>0</v>
      </c>
      <c r="BL32" s="20">
        <f t="shared" si="15"/>
        <v>0</v>
      </c>
      <c r="BM32" s="20">
        <f t="shared" si="15"/>
        <v>0</v>
      </c>
      <c r="BN32" s="20">
        <f t="shared" si="15"/>
        <v>0</v>
      </c>
      <c r="BO32" s="20">
        <f t="shared" si="15"/>
        <v>0</v>
      </c>
      <c r="BP32" s="20">
        <f t="shared" si="15"/>
        <v>0</v>
      </c>
      <c r="BQ32" s="20">
        <f t="shared" si="15"/>
        <v>0</v>
      </c>
      <c r="BR32" s="20">
        <f t="shared" si="16"/>
        <v>0</v>
      </c>
      <c r="BS32" s="20">
        <f t="shared" si="16"/>
        <v>0</v>
      </c>
      <c r="BT32" s="20">
        <f t="shared" si="16"/>
        <v>0</v>
      </c>
      <c r="BU32" s="20">
        <f t="shared" si="16"/>
        <v>0</v>
      </c>
      <c r="BV32" s="20">
        <f t="shared" si="16"/>
        <v>13000000</v>
      </c>
      <c r="BW32" s="21">
        <f t="shared" si="22"/>
        <v>0.36440677966101692</v>
      </c>
      <c r="BX32" s="20">
        <f t="shared" si="5"/>
        <v>21500000</v>
      </c>
      <c r="BY32" s="20"/>
      <c r="BZ32" s="20">
        <f>+'[1]ENERO 2019'!$H$971</f>
        <v>21500000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1">
        <f t="shared" si="6"/>
        <v>0.63559322033898313</v>
      </c>
      <c r="CU32" s="20">
        <f t="shared" si="7"/>
        <v>37500000</v>
      </c>
      <c r="CV32" s="20">
        <f t="shared" si="17"/>
        <v>0</v>
      </c>
      <c r="CW32" s="20">
        <f t="shared" si="17"/>
        <v>3500000</v>
      </c>
      <c r="CX32" s="20">
        <f t="shared" si="17"/>
        <v>0</v>
      </c>
      <c r="CY32" s="20">
        <f t="shared" si="17"/>
        <v>0</v>
      </c>
      <c r="CZ32" s="20">
        <f t="shared" si="17"/>
        <v>0</v>
      </c>
      <c r="DA32" s="20">
        <f t="shared" si="17"/>
        <v>0</v>
      </c>
      <c r="DB32" s="20">
        <f t="shared" si="17"/>
        <v>0</v>
      </c>
      <c r="DC32" s="20">
        <f t="shared" si="17"/>
        <v>0</v>
      </c>
      <c r="DD32" s="20">
        <f t="shared" si="17"/>
        <v>0</v>
      </c>
      <c r="DE32" s="20">
        <f t="shared" si="17"/>
        <v>0</v>
      </c>
      <c r="DF32" s="20">
        <f t="shared" si="17"/>
        <v>0</v>
      </c>
      <c r="DG32" s="20">
        <f t="shared" si="17"/>
        <v>0</v>
      </c>
      <c r="DH32" s="20">
        <f t="shared" si="17"/>
        <v>0</v>
      </c>
      <c r="DI32" s="20">
        <f t="shared" si="17"/>
        <v>0</v>
      </c>
      <c r="DJ32" s="20">
        <f t="shared" si="17"/>
        <v>0</v>
      </c>
      <c r="DK32" s="20">
        <f t="shared" si="17"/>
        <v>0</v>
      </c>
      <c r="DL32" s="20">
        <f t="shared" si="18"/>
        <v>0</v>
      </c>
      <c r="DM32" s="20">
        <f t="shared" si="18"/>
        <v>0</v>
      </c>
      <c r="DN32" s="20">
        <f t="shared" si="18"/>
        <v>0</v>
      </c>
      <c r="DO32" s="20">
        <f t="shared" si="18"/>
        <v>0</v>
      </c>
      <c r="DP32" s="20">
        <f t="shared" si="18"/>
        <v>34000000</v>
      </c>
    </row>
    <row r="33" spans="1:125" ht="93" hidden="1" customHeight="1" x14ac:dyDescent="0.3">
      <c r="A33" s="26"/>
      <c r="B33" s="225" t="s">
        <v>118</v>
      </c>
      <c r="C33" s="16" t="s">
        <v>119</v>
      </c>
      <c r="D33" s="17" t="s">
        <v>120</v>
      </c>
      <c r="E33" s="18">
        <v>211</v>
      </c>
      <c r="F33" s="19" t="s">
        <v>121</v>
      </c>
      <c r="G33" s="20">
        <f t="shared" si="10"/>
        <v>825530099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v>20000000</v>
      </c>
      <c r="P33" s="20"/>
      <c r="Q33" s="20">
        <v>40000000</v>
      </c>
      <c r="R33" s="20"/>
      <c r="S33" s="20"/>
      <c r="T33" s="20">
        <v>40000000</v>
      </c>
      <c r="U33" s="20"/>
      <c r="V33" s="20"/>
      <c r="W33" s="20"/>
      <c r="X33" s="20"/>
      <c r="Y33" s="20"/>
      <c r="Z33" s="20"/>
      <c r="AA33" s="20"/>
      <c r="AB33" s="20">
        <f>181433693</f>
        <v>181433693</v>
      </c>
      <c r="AC33" s="21">
        <f t="shared" si="24"/>
        <v>8.4794000951381419E-3</v>
      </c>
      <c r="AD33" s="20">
        <f t="shared" si="25"/>
        <v>7000000</v>
      </c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>
        <f>+'[1]ENERO 2019'!$AF$110</f>
        <v>7000000</v>
      </c>
      <c r="AZ33" s="21">
        <f t="shared" si="12"/>
        <v>0.99152059990486185</v>
      </c>
      <c r="BA33" s="20">
        <f t="shared" si="2"/>
        <v>818530099</v>
      </c>
      <c r="BB33" s="20">
        <f t="shared" si="15"/>
        <v>0</v>
      </c>
      <c r="BC33" s="20">
        <f t="shared" si="15"/>
        <v>0</v>
      </c>
      <c r="BD33" s="20">
        <f t="shared" si="15"/>
        <v>0</v>
      </c>
      <c r="BE33" s="20">
        <f t="shared" si="15"/>
        <v>0</v>
      </c>
      <c r="BF33" s="20">
        <f t="shared" si="15"/>
        <v>0</v>
      </c>
      <c r="BG33" s="20">
        <f t="shared" si="15"/>
        <v>244096406</v>
      </c>
      <c r="BH33" s="20">
        <f t="shared" si="15"/>
        <v>300000000</v>
      </c>
      <c r="BI33" s="20">
        <f t="shared" si="15"/>
        <v>20000000</v>
      </c>
      <c r="BJ33" s="20">
        <f t="shared" si="15"/>
        <v>0</v>
      </c>
      <c r="BK33" s="20">
        <f t="shared" si="15"/>
        <v>40000000</v>
      </c>
      <c r="BL33" s="20">
        <f t="shared" si="15"/>
        <v>0</v>
      </c>
      <c r="BM33" s="20">
        <f t="shared" si="15"/>
        <v>0</v>
      </c>
      <c r="BN33" s="20">
        <f t="shared" si="15"/>
        <v>40000000</v>
      </c>
      <c r="BO33" s="20">
        <f t="shared" si="15"/>
        <v>0</v>
      </c>
      <c r="BP33" s="20">
        <f t="shared" si="15"/>
        <v>0</v>
      </c>
      <c r="BQ33" s="20">
        <f t="shared" si="15"/>
        <v>0</v>
      </c>
      <c r="BR33" s="20">
        <f t="shared" si="16"/>
        <v>0</v>
      </c>
      <c r="BS33" s="20">
        <f t="shared" si="16"/>
        <v>0</v>
      </c>
      <c r="BT33" s="20">
        <f t="shared" si="16"/>
        <v>0</v>
      </c>
      <c r="BU33" s="20">
        <f t="shared" si="16"/>
        <v>0</v>
      </c>
      <c r="BV33" s="20">
        <f t="shared" si="16"/>
        <v>174433693</v>
      </c>
      <c r="BW33" s="21">
        <f t="shared" si="22"/>
        <v>0</v>
      </c>
      <c r="BX33" s="20">
        <f t="shared" si="5"/>
        <v>0</v>
      </c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1">
        <f t="shared" si="6"/>
        <v>1</v>
      </c>
      <c r="CU33" s="20">
        <f t="shared" si="7"/>
        <v>825530099</v>
      </c>
      <c r="CV33" s="20">
        <f t="shared" si="17"/>
        <v>0</v>
      </c>
      <c r="CW33" s="20">
        <f t="shared" si="17"/>
        <v>0</v>
      </c>
      <c r="CX33" s="20">
        <f t="shared" si="17"/>
        <v>0</v>
      </c>
      <c r="CY33" s="20">
        <f t="shared" si="17"/>
        <v>0</v>
      </c>
      <c r="CZ33" s="20">
        <f t="shared" si="17"/>
        <v>0</v>
      </c>
      <c r="DA33" s="20">
        <f t="shared" si="17"/>
        <v>244096406</v>
      </c>
      <c r="DB33" s="20">
        <f t="shared" si="17"/>
        <v>300000000</v>
      </c>
      <c r="DC33" s="20">
        <f t="shared" si="17"/>
        <v>20000000</v>
      </c>
      <c r="DD33" s="20">
        <f t="shared" si="17"/>
        <v>0</v>
      </c>
      <c r="DE33" s="20">
        <f t="shared" si="17"/>
        <v>40000000</v>
      </c>
      <c r="DF33" s="20">
        <f t="shared" si="17"/>
        <v>0</v>
      </c>
      <c r="DG33" s="20">
        <f t="shared" si="17"/>
        <v>0</v>
      </c>
      <c r="DH33" s="20">
        <f t="shared" si="17"/>
        <v>40000000</v>
      </c>
      <c r="DI33" s="20">
        <f t="shared" si="17"/>
        <v>0</v>
      </c>
      <c r="DJ33" s="20">
        <f t="shared" si="17"/>
        <v>0</v>
      </c>
      <c r="DK33" s="20">
        <f t="shared" si="17"/>
        <v>0</v>
      </c>
      <c r="DL33" s="20">
        <f t="shared" si="18"/>
        <v>0</v>
      </c>
      <c r="DM33" s="20">
        <f t="shared" si="18"/>
        <v>0</v>
      </c>
      <c r="DN33" s="20">
        <f t="shared" si="18"/>
        <v>0</v>
      </c>
      <c r="DO33" s="20">
        <f t="shared" si="18"/>
        <v>0</v>
      </c>
      <c r="DP33" s="20">
        <f t="shared" si="18"/>
        <v>181433693</v>
      </c>
    </row>
    <row r="34" spans="1:125" ht="60" hidden="1" customHeight="1" x14ac:dyDescent="0.3">
      <c r="A34" s="26"/>
      <c r="B34" s="225"/>
      <c r="C34" s="16" t="s">
        <v>122</v>
      </c>
      <c r="D34" s="17" t="s">
        <v>123</v>
      </c>
      <c r="E34" s="18">
        <v>510</v>
      </c>
      <c r="F34" s="19" t="s">
        <v>51</v>
      </c>
      <c r="G34" s="20">
        <f t="shared" si="10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1">
        <f t="shared" si="24"/>
        <v>0</v>
      </c>
      <c r="AD34" s="20">
        <f t="shared" si="25"/>
        <v>0</v>
      </c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1">
        <f t="shared" si="12"/>
        <v>1</v>
      </c>
      <c r="BA34" s="20">
        <f t="shared" si="2"/>
        <v>5000000</v>
      </c>
      <c r="BB34" s="20">
        <f t="shared" si="15"/>
        <v>0</v>
      </c>
      <c r="BC34" s="20">
        <f t="shared" si="15"/>
        <v>0</v>
      </c>
      <c r="BD34" s="20">
        <f t="shared" si="15"/>
        <v>0</v>
      </c>
      <c r="BE34" s="20">
        <f t="shared" si="15"/>
        <v>0</v>
      </c>
      <c r="BF34" s="20">
        <f t="shared" si="15"/>
        <v>0</v>
      </c>
      <c r="BG34" s="20">
        <f t="shared" si="15"/>
        <v>0</v>
      </c>
      <c r="BH34" s="20">
        <f t="shared" si="15"/>
        <v>0</v>
      </c>
      <c r="BI34" s="20">
        <f t="shared" si="15"/>
        <v>0</v>
      </c>
      <c r="BJ34" s="20">
        <f t="shared" si="15"/>
        <v>0</v>
      </c>
      <c r="BK34" s="20">
        <f t="shared" si="15"/>
        <v>0</v>
      </c>
      <c r="BL34" s="20">
        <f t="shared" si="15"/>
        <v>0</v>
      </c>
      <c r="BM34" s="20">
        <f t="shared" si="15"/>
        <v>0</v>
      </c>
      <c r="BN34" s="20">
        <f t="shared" si="15"/>
        <v>0</v>
      </c>
      <c r="BO34" s="20">
        <f t="shared" si="15"/>
        <v>0</v>
      </c>
      <c r="BP34" s="20">
        <f t="shared" si="15"/>
        <v>0</v>
      </c>
      <c r="BQ34" s="20">
        <f t="shared" si="15"/>
        <v>5000000</v>
      </c>
      <c r="BR34" s="20">
        <f t="shared" si="16"/>
        <v>0</v>
      </c>
      <c r="BS34" s="20">
        <f t="shared" si="16"/>
        <v>0</v>
      </c>
      <c r="BT34" s="20">
        <f t="shared" si="16"/>
        <v>0</v>
      </c>
      <c r="BU34" s="20">
        <f t="shared" si="16"/>
        <v>0</v>
      </c>
      <c r="BV34" s="20">
        <f t="shared" si="16"/>
        <v>0</v>
      </c>
      <c r="BW34" s="21">
        <f t="shared" si="22"/>
        <v>0</v>
      </c>
      <c r="BX34" s="20">
        <f t="shared" si="5"/>
        <v>0</v>
      </c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1">
        <f t="shared" si="6"/>
        <v>1</v>
      </c>
      <c r="CU34" s="20">
        <f t="shared" si="7"/>
        <v>5000000</v>
      </c>
      <c r="CV34" s="20">
        <f t="shared" si="17"/>
        <v>0</v>
      </c>
      <c r="CW34" s="20">
        <f t="shared" si="17"/>
        <v>0</v>
      </c>
      <c r="CX34" s="20">
        <f t="shared" si="17"/>
        <v>0</v>
      </c>
      <c r="CY34" s="20">
        <f t="shared" si="17"/>
        <v>0</v>
      </c>
      <c r="CZ34" s="20">
        <f t="shared" si="17"/>
        <v>0</v>
      </c>
      <c r="DA34" s="20">
        <f t="shared" si="17"/>
        <v>0</v>
      </c>
      <c r="DB34" s="20">
        <f t="shared" si="17"/>
        <v>0</v>
      </c>
      <c r="DC34" s="20">
        <f t="shared" si="17"/>
        <v>0</v>
      </c>
      <c r="DD34" s="20">
        <f t="shared" si="17"/>
        <v>0</v>
      </c>
      <c r="DE34" s="20">
        <f t="shared" si="17"/>
        <v>0</v>
      </c>
      <c r="DF34" s="20">
        <f t="shared" si="17"/>
        <v>0</v>
      </c>
      <c r="DG34" s="20">
        <f t="shared" si="17"/>
        <v>0</v>
      </c>
      <c r="DH34" s="20">
        <f t="shared" si="17"/>
        <v>0</v>
      </c>
      <c r="DI34" s="20">
        <f t="shared" si="17"/>
        <v>0</v>
      </c>
      <c r="DJ34" s="20">
        <f t="shared" si="17"/>
        <v>0</v>
      </c>
      <c r="DK34" s="20">
        <f t="shared" si="17"/>
        <v>5000000</v>
      </c>
      <c r="DL34" s="20">
        <f t="shared" si="18"/>
        <v>0</v>
      </c>
      <c r="DM34" s="20">
        <f t="shared" si="18"/>
        <v>0</v>
      </c>
      <c r="DN34" s="20">
        <f t="shared" si="18"/>
        <v>0</v>
      </c>
      <c r="DO34" s="20">
        <f t="shared" si="18"/>
        <v>0</v>
      </c>
      <c r="DP34" s="20">
        <f t="shared" si="18"/>
        <v>0</v>
      </c>
    </row>
    <row r="35" spans="1:125" ht="36.75" hidden="1" customHeight="1" x14ac:dyDescent="0.3">
      <c r="A35" s="26"/>
      <c r="B35" s="225"/>
      <c r="C35" s="16" t="s">
        <v>124</v>
      </c>
      <c r="D35" s="17" t="s">
        <v>125</v>
      </c>
      <c r="E35" s="18">
        <v>510</v>
      </c>
      <c r="F35" s="19" t="s">
        <v>51</v>
      </c>
      <c r="G35" s="20">
        <f t="shared" si="10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1">
        <f t="shared" si="24"/>
        <v>0</v>
      </c>
      <c r="AD35" s="20">
        <f t="shared" si="25"/>
        <v>0</v>
      </c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1">
        <f t="shared" si="12"/>
        <v>1</v>
      </c>
      <c r="BA35" s="20">
        <f t="shared" si="2"/>
        <v>5000000</v>
      </c>
      <c r="BB35" s="20">
        <f t="shared" si="15"/>
        <v>0</v>
      </c>
      <c r="BC35" s="20">
        <f t="shared" si="15"/>
        <v>0</v>
      </c>
      <c r="BD35" s="20">
        <f t="shared" si="15"/>
        <v>0</v>
      </c>
      <c r="BE35" s="20">
        <f t="shared" si="15"/>
        <v>0</v>
      </c>
      <c r="BF35" s="20">
        <f t="shared" si="15"/>
        <v>0</v>
      </c>
      <c r="BG35" s="20">
        <f t="shared" si="15"/>
        <v>0</v>
      </c>
      <c r="BH35" s="20">
        <f t="shared" si="15"/>
        <v>0</v>
      </c>
      <c r="BI35" s="20">
        <f t="shared" si="15"/>
        <v>0</v>
      </c>
      <c r="BJ35" s="20">
        <f t="shared" si="15"/>
        <v>0</v>
      </c>
      <c r="BK35" s="20">
        <f t="shared" si="15"/>
        <v>0</v>
      </c>
      <c r="BL35" s="20">
        <f t="shared" si="15"/>
        <v>0</v>
      </c>
      <c r="BM35" s="20">
        <f t="shared" si="15"/>
        <v>0</v>
      </c>
      <c r="BN35" s="20">
        <f t="shared" si="15"/>
        <v>0</v>
      </c>
      <c r="BO35" s="20">
        <f t="shared" si="15"/>
        <v>0</v>
      </c>
      <c r="BP35" s="20">
        <f t="shared" si="15"/>
        <v>0</v>
      </c>
      <c r="BQ35" s="20">
        <f t="shared" ref="BQ35" si="26">W35-AT35</f>
        <v>5000000</v>
      </c>
      <c r="BR35" s="20">
        <f t="shared" si="16"/>
        <v>0</v>
      </c>
      <c r="BS35" s="20">
        <f t="shared" si="16"/>
        <v>0</v>
      </c>
      <c r="BT35" s="20">
        <f t="shared" si="16"/>
        <v>0</v>
      </c>
      <c r="BU35" s="20">
        <f t="shared" si="16"/>
        <v>0</v>
      </c>
      <c r="BV35" s="20">
        <f t="shared" si="16"/>
        <v>0</v>
      </c>
      <c r="BW35" s="21">
        <f t="shared" si="22"/>
        <v>0</v>
      </c>
      <c r="BX35" s="20">
        <f t="shared" si="5"/>
        <v>0</v>
      </c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1">
        <f t="shared" si="6"/>
        <v>1</v>
      </c>
      <c r="CU35" s="20">
        <f t="shared" si="7"/>
        <v>5000000</v>
      </c>
      <c r="CV35" s="20">
        <f t="shared" si="17"/>
        <v>0</v>
      </c>
      <c r="CW35" s="20">
        <f t="shared" si="17"/>
        <v>0</v>
      </c>
      <c r="CX35" s="20">
        <f t="shared" si="17"/>
        <v>0</v>
      </c>
      <c r="CY35" s="20">
        <f t="shared" si="17"/>
        <v>0</v>
      </c>
      <c r="CZ35" s="20">
        <f t="shared" si="17"/>
        <v>0</v>
      </c>
      <c r="DA35" s="20">
        <f t="shared" si="17"/>
        <v>0</v>
      </c>
      <c r="DB35" s="20">
        <f t="shared" si="17"/>
        <v>0</v>
      </c>
      <c r="DC35" s="20">
        <f t="shared" si="17"/>
        <v>0</v>
      </c>
      <c r="DD35" s="20">
        <f t="shared" si="17"/>
        <v>0</v>
      </c>
      <c r="DE35" s="20">
        <f t="shared" si="17"/>
        <v>0</v>
      </c>
      <c r="DF35" s="20">
        <f t="shared" si="17"/>
        <v>0</v>
      </c>
      <c r="DG35" s="20">
        <f t="shared" si="17"/>
        <v>0</v>
      </c>
      <c r="DH35" s="20">
        <f t="shared" si="17"/>
        <v>0</v>
      </c>
      <c r="DI35" s="20">
        <f t="shared" si="17"/>
        <v>0</v>
      </c>
      <c r="DJ35" s="20">
        <f t="shared" si="17"/>
        <v>0</v>
      </c>
      <c r="DK35" s="20">
        <f t="shared" si="17"/>
        <v>5000000</v>
      </c>
      <c r="DL35" s="20">
        <f t="shared" si="18"/>
        <v>0</v>
      </c>
      <c r="DM35" s="20">
        <f t="shared" si="18"/>
        <v>0</v>
      </c>
      <c r="DN35" s="20">
        <f t="shared" si="18"/>
        <v>0</v>
      </c>
      <c r="DO35" s="20">
        <f t="shared" si="18"/>
        <v>0</v>
      </c>
      <c r="DP35" s="20">
        <f t="shared" si="18"/>
        <v>0</v>
      </c>
    </row>
    <row r="36" spans="1:125" ht="59.25" hidden="1" customHeight="1" x14ac:dyDescent="0.3">
      <c r="A36" s="33"/>
      <c r="B36" s="226"/>
      <c r="C36" s="16" t="s">
        <v>126</v>
      </c>
      <c r="D36" s="17" t="s">
        <v>127</v>
      </c>
      <c r="E36" s="18">
        <v>510</v>
      </c>
      <c r="F36" s="19" t="s">
        <v>51</v>
      </c>
      <c r="G36" s="20">
        <f t="shared" si="10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1">
        <f t="shared" si="24"/>
        <v>0</v>
      </c>
      <c r="AD36" s="20">
        <f t="shared" si="1"/>
        <v>0</v>
      </c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1">
        <f t="shared" si="12"/>
        <v>1</v>
      </c>
      <c r="BA36" s="20">
        <f t="shared" si="2"/>
        <v>5000000</v>
      </c>
      <c r="BB36" s="20">
        <f t="shared" ref="BB36:BQ36" si="27">H36-AE36</f>
        <v>0</v>
      </c>
      <c r="BC36" s="20">
        <f t="shared" si="27"/>
        <v>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7"/>
        <v>0</v>
      </c>
      <c r="BN36" s="20">
        <f t="shared" si="27"/>
        <v>0</v>
      </c>
      <c r="BO36" s="20">
        <f t="shared" si="27"/>
        <v>0</v>
      </c>
      <c r="BP36" s="20">
        <f t="shared" si="27"/>
        <v>0</v>
      </c>
      <c r="BQ36" s="20">
        <f t="shared" si="27"/>
        <v>5000000</v>
      </c>
      <c r="BR36" s="20">
        <f t="shared" si="16"/>
        <v>0</v>
      </c>
      <c r="BS36" s="20">
        <f t="shared" si="16"/>
        <v>0</v>
      </c>
      <c r="BT36" s="20">
        <f t="shared" si="16"/>
        <v>0</v>
      </c>
      <c r="BU36" s="20">
        <f t="shared" si="16"/>
        <v>0</v>
      </c>
      <c r="BV36" s="20">
        <f t="shared" si="16"/>
        <v>0</v>
      </c>
      <c r="BW36" s="21">
        <f t="shared" si="22"/>
        <v>0</v>
      </c>
      <c r="BX36" s="20">
        <f t="shared" si="5"/>
        <v>0</v>
      </c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1">
        <f t="shared" si="6"/>
        <v>1</v>
      </c>
      <c r="CU36" s="20">
        <f t="shared" si="7"/>
        <v>5000000</v>
      </c>
      <c r="CV36" s="20">
        <f t="shared" ref="CV36:DK36" si="28">H36-BY36</f>
        <v>0</v>
      </c>
      <c r="CW36" s="20">
        <f t="shared" si="28"/>
        <v>0</v>
      </c>
      <c r="CX36" s="20">
        <f t="shared" si="28"/>
        <v>0</v>
      </c>
      <c r="CY36" s="20">
        <f t="shared" si="28"/>
        <v>0</v>
      </c>
      <c r="CZ36" s="20">
        <f t="shared" si="28"/>
        <v>0</v>
      </c>
      <c r="DA36" s="20">
        <f t="shared" si="28"/>
        <v>0</v>
      </c>
      <c r="DB36" s="20">
        <f t="shared" si="28"/>
        <v>0</v>
      </c>
      <c r="DC36" s="20">
        <f t="shared" si="28"/>
        <v>0</v>
      </c>
      <c r="DD36" s="20">
        <f t="shared" si="28"/>
        <v>0</v>
      </c>
      <c r="DE36" s="20">
        <f t="shared" si="28"/>
        <v>0</v>
      </c>
      <c r="DF36" s="20">
        <f t="shared" si="28"/>
        <v>0</v>
      </c>
      <c r="DG36" s="20">
        <f t="shared" si="28"/>
        <v>0</v>
      </c>
      <c r="DH36" s="20">
        <f t="shared" si="28"/>
        <v>0</v>
      </c>
      <c r="DI36" s="20">
        <f t="shared" si="28"/>
        <v>0</v>
      </c>
      <c r="DJ36" s="20">
        <f t="shared" si="28"/>
        <v>0</v>
      </c>
      <c r="DK36" s="20">
        <f t="shared" si="28"/>
        <v>5000000</v>
      </c>
      <c r="DL36" s="20">
        <f t="shared" si="18"/>
        <v>0</v>
      </c>
      <c r="DM36" s="20">
        <f t="shared" si="18"/>
        <v>0</v>
      </c>
      <c r="DN36" s="20">
        <f t="shared" si="18"/>
        <v>0</v>
      </c>
      <c r="DO36" s="20">
        <f t="shared" si="18"/>
        <v>0</v>
      </c>
      <c r="DP36" s="20">
        <f t="shared" si="18"/>
        <v>0</v>
      </c>
    </row>
    <row r="37" spans="1:125" s="39" customFormat="1" ht="17.25" customHeight="1" thickBot="1" x14ac:dyDescent="0.35">
      <c r="A37" s="34"/>
      <c r="B37" s="275" t="s">
        <v>128</v>
      </c>
      <c r="C37" s="276"/>
      <c r="D37" s="276"/>
      <c r="E37" s="277"/>
      <c r="F37" s="147"/>
      <c r="G37" s="36">
        <f>SUM(G4:G36)</f>
        <v>2646030099</v>
      </c>
      <c r="H37" s="36">
        <f t="shared" ref="H37:AB37" si="29">SUM(H4:H36)</f>
        <v>0</v>
      </c>
      <c r="I37" s="36">
        <f t="shared" si="29"/>
        <v>1141800000</v>
      </c>
      <c r="J37" s="36">
        <f t="shared" si="29"/>
        <v>0</v>
      </c>
      <c r="K37" s="36">
        <f t="shared" si="29"/>
        <v>0</v>
      </c>
      <c r="L37" s="36">
        <f t="shared" si="29"/>
        <v>0</v>
      </c>
      <c r="M37" s="36">
        <f t="shared" si="29"/>
        <v>244096406</v>
      </c>
      <c r="N37" s="36">
        <f t="shared" si="29"/>
        <v>300000000</v>
      </c>
      <c r="O37" s="36">
        <f t="shared" si="29"/>
        <v>20000000</v>
      </c>
      <c r="P37" s="36">
        <f t="shared" si="29"/>
        <v>0</v>
      </c>
      <c r="Q37" s="36">
        <f t="shared" si="29"/>
        <v>40000000</v>
      </c>
      <c r="R37" s="36">
        <f t="shared" si="29"/>
        <v>0</v>
      </c>
      <c r="S37" s="36">
        <f t="shared" si="29"/>
        <v>0</v>
      </c>
      <c r="T37" s="36">
        <f t="shared" si="29"/>
        <v>40000000</v>
      </c>
      <c r="U37" s="36">
        <f t="shared" si="29"/>
        <v>0</v>
      </c>
      <c r="V37" s="36">
        <f t="shared" si="29"/>
        <v>0</v>
      </c>
      <c r="W37" s="36">
        <f t="shared" si="29"/>
        <v>312000000</v>
      </c>
      <c r="X37" s="36">
        <f t="shared" si="29"/>
        <v>0</v>
      </c>
      <c r="Y37" s="36">
        <f t="shared" si="29"/>
        <v>0</v>
      </c>
      <c r="Z37" s="36">
        <f t="shared" si="29"/>
        <v>0</v>
      </c>
      <c r="AA37" s="36">
        <f t="shared" si="29"/>
        <v>0</v>
      </c>
      <c r="AB37" s="36">
        <f t="shared" si="29"/>
        <v>548133693</v>
      </c>
      <c r="AC37" s="166">
        <f t="shared" si="24"/>
        <v>0.22494201945206219</v>
      </c>
      <c r="AD37" s="167">
        <f t="shared" ref="AD37:AY37" si="30">SUM(AD4:AD36)</f>
        <v>595203354</v>
      </c>
      <c r="AE37" s="38">
        <f t="shared" si="30"/>
        <v>0</v>
      </c>
      <c r="AF37" s="38">
        <f t="shared" si="30"/>
        <v>438910010</v>
      </c>
      <c r="AG37" s="38">
        <f t="shared" si="30"/>
        <v>0</v>
      </c>
      <c r="AH37" s="38">
        <f t="shared" si="30"/>
        <v>0</v>
      </c>
      <c r="AI37" s="38">
        <f t="shared" si="30"/>
        <v>0</v>
      </c>
      <c r="AJ37" s="38">
        <f t="shared" si="30"/>
        <v>0</v>
      </c>
      <c r="AK37" s="38">
        <f t="shared" si="30"/>
        <v>0</v>
      </c>
      <c r="AL37" s="38">
        <f t="shared" si="30"/>
        <v>0</v>
      </c>
      <c r="AM37" s="38">
        <f t="shared" si="30"/>
        <v>0</v>
      </c>
      <c r="AN37" s="38">
        <f t="shared" si="30"/>
        <v>0</v>
      </c>
      <c r="AO37" s="38">
        <f t="shared" si="30"/>
        <v>0</v>
      </c>
      <c r="AP37" s="38">
        <f t="shared" si="30"/>
        <v>0</v>
      </c>
      <c r="AQ37" s="38">
        <f t="shared" si="30"/>
        <v>0</v>
      </c>
      <c r="AR37" s="38">
        <f t="shared" si="30"/>
        <v>0</v>
      </c>
      <c r="AS37" s="38">
        <f t="shared" si="30"/>
        <v>0</v>
      </c>
      <c r="AT37" s="38">
        <f t="shared" si="30"/>
        <v>44293344</v>
      </c>
      <c r="AU37" s="38">
        <f t="shared" si="30"/>
        <v>0</v>
      </c>
      <c r="AV37" s="38">
        <f t="shared" si="30"/>
        <v>0</v>
      </c>
      <c r="AW37" s="38">
        <f t="shared" si="30"/>
        <v>0</v>
      </c>
      <c r="AX37" s="38">
        <f t="shared" si="30"/>
        <v>0</v>
      </c>
      <c r="AY37" s="38">
        <f t="shared" si="30"/>
        <v>112000000</v>
      </c>
      <c r="AZ37" s="166">
        <f t="shared" si="12"/>
        <v>0.77505798054793784</v>
      </c>
      <c r="BA37" s="167">
        <f t="shared" ref="BA37:BV37" si="31">SUM(BA4:BA36)</f>
        <v>2050826745</v>
      </c>
      <c r="BB37" s="38">
        <f t="shared" si="31"/>
        <v>0</v>
      </c>
      <c r="BC37" s="38">
        <f t="shared" si="31"/>
        <v>702889990</v>
      </c>
      <c r="BD37" s="38">
        <f t="shared" si="31"/>
        <v>0</v>
      </c>
      <c r="BE37" s="38">
        <f t="shared" si="31"/>
        <v>0</v>
      </c>
      <c r="BF37" s="38">
        <f t="shared" si="31"/>
        <v>0</v>
      </c>
      <c r="BG37" s="38">
        <f t="shared" si="31"/>
        <v>244096406</v>
      </c>
      <c r="BH37" s="38">
        <f t="shared" si="31"/>
        <v>300000000</v>
      </c>
      <c r="BI37" s="38">
        <f t="shared" si="31"/>
        <v>20000000</v>
      </c>
      <c r="BJ37" s="38">
        <f t="shared" si="31"/>
        <v>0</v>
      </c>
      <c r="BK37" s="38">
        <f t="shared" si="31"/>
        <v>40000000</v>
      </c>
      <c r="BL37" s="38">
        <f t="shared" si="31"/>
        <v>0</v>
      </c>
      <c r="BM37" s="38">
        <f t="shared" si="31"/>
        <v>0</v>
      </c>
      <c r="BN37" s="38">
        <f t="shared" si="31"/>
        <v>40000000</v>
      </c>
      <c r="BO37" s="38">
        <f t="shared" si="31"/>
        <v>0</v>
      </c>
      <c r="BP37" s="38">
        <f t="shared" si="31"/>
        <v>0</v>
      </c>
      <c r="BQ37" s="38">
        <f t="shared" si="31"/>
        <v>267706656</v>
      </c>
      <c r="BR37" s="38">
        <f t="shared" si="31"/>
        <v>0</v>
      </c>
      <c r="BS37" s="38">
        <f t="shared" si="31"/>
        <v>0</v>
      </c>
      <c r="BT37" s="38">
        <f t="shared" si="31"/>
        <v>0</v>
      </c>
      <c r="BU37" s="38">
        <f t="shared" si="31"/>
        <v>0</v>
      </c>
      <c r="BV37" s="38">
        <f t="shared" si="31"/>
        <v>436133693</v>
      </c>
      <c r="BW37" s="166">
        <f t="shared" si="22"/>
        <v>8.2687667492024247E-2</v>
      </c>
      <c r="BX37" s="167">
        <f t="shared" ref="BX37:CS37" si="32">SUM(BX4:BX36)</f>
        <v>218794057</v>
      </c>
      <c r="BY37" s="38">
        <f t="shared" si="32"/>
        <v>0</v>
      </c>
      <c r="BZ37" s="38">
        <f t="shared" si="32"/>
        <v>185664057</v>
      </c>
      <c r="CA37" s="38">
        <f t="shared" si="32"/>
        <v>0</v>
      </c>
      <c r="CB37" s="38">
        <f t="shared" si="32"/>
        <v>0</v>
      </c>
      <c r="CC37" s="38">
        <f t="shared" si="32"/>
        <v>0</v>
      </c>
      <c r="CD37" s="38">
        <f t="shared" si="32"/>
        <v>0</v>
      </c>
      <c r="CE37" s="38">
        <f t="shared" si="32"/>
        <v>0</v>
      </c>
      <c r="CF37" s="38">
        <f t="shared" si="32"/>
        <v>0</v>
      </c>
      <c r="CG37" s="38">
        <f t="shared" si="32"/>
        <v>0</v>
      </c>
      <c r="CH37" s="38">
        <f t="shared" si="32"/>
        <v>0</v>
      </c>
      <c r="CI37" s="38">
        <f t="shared" si="32"/>
        <v>0</v>
      </c>
      <c r="CJ37" s="38">
        <f t="shared" si="32"/>
        <v>0</v>
      </c>
      <c r="CK37" s="38">
        <f t="shared" si="32"/>
        <v>0</v>
      </c>
      <c r="CL37" s="38">
        <f t="shared" si="32"/>
        <v>0</v>
      </c>
      <c r="CM37" s="38">
        <f t="shared" si="32"/>
        <v>0</v>
      </c>
      <c r="CN37" s="38">
        <f t="shared" si="32"/>
        <v>22000000</v>
      </c>
      <c r="CO37" s="38">
        <f t="shared" si="32"/>
        <v>0</v>
      </c>
      <c r="CP37" s="38">
        <f t="shared" si="32"/>
        <v>0</v>
      </c>
      <c r="CQ37" s="38">
        <f t="shared" si="32"/>
        <v>0</v>
      </c>
      <c r="CR37" s="38">
        <f t="shared" si="32"/>
        <v>0</v>
      </c>
      <c r="CS37" s="38">
        <f t="shared" si="32"/>
        <v>11130000</v>
      </c>
      <c r="CT37" s="166">
        <f t="shared" si="6"/>
        <v>0.91731233250797573</v>
      </c>
      <c r="CU37" s="38">
        <f t="shared" ref="CU37:DP37" si="33">SUM(CU4:CU36)</f>
        <v>2427236042</v>
      </c>
      <c r="CV37" s="38">
        <f t="shared" si="33"/>
        <v>0</v>
      </c>
      <c r="CW37" s="38">
        <f t="shared" si="33"/>
        <v>956135943</v>
      </c>
      <c r="CX37" s="38">
        <f t="shared" si="33"/>
        <v>0</v>
      </c>
      <c r="CY37" s="38">
        <f t="shared" si="33"/>
        <v>0</v>
      </c>
      <c r="CZ37" s="38">
        <f t="shared" si="33"/>
        <v>0</v>
      </c>
      <c r="DA37" s="38">
        <f t="shared" si="33"/>
        <v>244096406</v>
      </c>
      <c r="DB37" s="38">
        <f t="shared" si="33"/>
        <v>300000000</v>
      </c>
      <c r="DC37" s="38">
        <f t="shared" si="33"/>
        <v>20000000</v>
      </c>
      <c r="DD37" s="38">
        <f t="shared" si="33"/>
        <v>0</v>
      </c>
      <c r="DE37" s="38">
        <f t="shared" si="33"/>
        <v>40000000</v>
      </c>
      <c r="DF37" s="38">
        <f t="shared" si="33"/>
        <v>0</v>
      </c>
      <c r="DG37" s="38">
        <f t="shared" si="33"/>
        <v>0</v>
      </c>
      <c r="DH37" s="38">
        <f t="shared" si="33"/>
        <v>40000000</v>
      </c>
      <c r="DI37" s="38">
        <f t="shared" si="33"/>
        <v>0</v>
      </c>
      <c r="DJ37" s="38">
        <f t="shared" si="33"/>
        <v>0</v>
      </c>
      <c r="DK37" s="38">
        <f t="shared" si="33"/>
        <v>290000000</v>
      </c>
      <c r="DL37" s="38">
        <f t="shared" si="33"/>
        <v>0</v>
      </c>
      <c r="DM37" s="38">
        <f t="shared" si="33"/>
        <v>0</v>
      </c>
      <c r="DN37" s="38">
        <f t="shared" si="33"/>
        <v>0</v>
      </c>
      <c r="DO37" s="38">
        <f t="shared" si="33"/>
        <v>0</v>
      </c>
      <c r="DP37" s="38">
        <f t="shared" si="33"/>
        <v>537003693</v>
      </c>
      <c r="DR37" s="171" t="s">
        <v>396</v>
      </c>
      <c r="DS37" s="40">
        <f>+G37</f>
        <v>2646030099</v>
      </c>
      <c r="DT37" s="40">
        <f>+BX37</f>
        <v>218794057</v>
      </c>
      <c r="DU37" s="180">
        <f>+BW37</f>
        <v>8.2687667492024247E-2</v>
      </c>
    </row>
    <row r="38" spans="1:125" ht="36" hidden="1" customHeight="1" thickTop="1" x14ac:dyDescent="0.3">
      <c r="A38" s="15" t="s">
        <v>129</v>
      </c>
      <c r="B38" s="219" t="s">
        <v>130</v>
      </c>
      <c r="C38" s="148" t="s">
        <v>131</v>
      </c>
      <c r="D38" s="45" t="s">
        <v>132</v>
      </c>
      <c r="E38" s="45">
        <v>410</v>
      </c>
      <c r="F38" s="149" t="s">
        <v>133</v>
      </c>
      <c r="G38" s="20">
        <f t="shared" si="10"/>
        <v>105848404</v>
      </c>
      <c r="H38" s="20"/>
      <c r="I38" s="20"/>
      <c r="J38" s="20"/>
      <c r="K38" s="20"/>
      <c r="L38" s="20"/>
      <c r="M38" s="20"/>
      <c r="N38" s="20">
        <v>105848404</v>
      </c>
      <c r="O38" s="30"/>
      <c r="P38" s="30"/>
      <c r="Q38" s="30"/>
      <c r="R38" s="24"/>
      <c r="S38" s="24"/>
      <c r="T38" s="24"/>
      <c r="U38" s="24"/>
      <c r="V38" s="30"/>
      <c r="W38" s="20"/>
      <c r="X38" s="30"/>
      <c r="Y38" s="30"/>
      <c r="Z38" s="30"/>
      <c r="AA38" s="30"/>
      <c r="AB38" s="30"/>
      <c r="AC38" s="41">
        <f t="shared" si="24"/>
        <v>0</v>
      </c>
      <c r="AD38" s="20">
        <f t="shared" ref="AD38:AD77" si="34">SUM(AE38:AY38)</f>
        <v>0</v>
      </c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41">
        <f t="shared" si="12"/>
        <v>1</v>
      </c>
      <c r="BA38" s="20">
        <f>SUM(BB38:BV38)</f>
        <v>105848404</v>
      </c>
      <c r="BB38" s="20">
        <f t="shared" ref="BB38:BQ54" si="35">H38-AE38</f>
        <v>0</v>
      </c>
      <c r="BC38" s="20">
        <f t="shared" si="35"/>
        <v>0</v>
      </c>
      <c r="BD38" s="20">
        <f t="shared" si="35"/>
        <v>0</v>
      </c>
      <c r="BE38" s="20">
        <f t="shared" si="35"/>
        <v>0</v>
      </c>
      <c r="BF38" s="20">
        <f t="shared" si="35"/>
        <v>0</v>
      </c>
      <c r="BG38" s="20">
        <f t="shared" si="35"/>
        <v>0</v>
      </c>
      <c r="BH38" s="20">
        <f t="shared" si="35"/>
        <v>105848404</v>
      </c>
      <c r="BI38" s="20">
        <f t="shared" si="35"/>
        <v>0</v>
      </c>
      <c r="BJ38" s="20">
        <f t="shared" si="35"/>
        <v>0</v>
      </c>
      <c r="BK38" s="20">
        <f t="shared" si="35"/>
        <v>0</v>
      </c>
      <c r="BL38" s="20">
        <f t="shared" si="35"/>
        <v>0</v>
      </c>
      <c r="BM38" s="20">
        <f t="shared" si="35"/>
        <v>0</v>
      </c>
      <c r="BN38" s="20">
        <f t="shared" si="35"/>
        <v>0</v>
      </c>
      <c r="BO38" s="20">
        <f t="shared" si="35"/>
        <v>0</v>
      </c>
      <c r="BP38" s="20">
        <f t="shared" si="35"/>
        <v>0</v>
      </c>
      <c r="BQ38" s="20">
        <f t="shared" si="35"/>
        <v>0</v>
      </c>
      <c r="BR38" s="20">
        <f t="shared" ref="BR38:BV77" si="36">X38-AU38</f>
        <v>0</v>
      </c>
      <c r="BS38" s="20">
        <f t="shared" si="36"/>
        <v>0</v>
      </c>
      <c r="BT38" s="20">
        <f t="shared" si="36"/>
        <v>0</v>
      </c>
      <c r="BU38" s="20">
        <f t="shared" si="36"/>
        <v>0</v>
      </c>
      <c r="BV38" s="20">
        <f t="shared" si="36"/>
        <v>0</v>
      </c>
      <c r="BW38" s="41">
        <f t="shared" si="22"/>
        <v>0</v>
      </c>
      <c r="BX38" s="42">
        <f t="shared" ref="BX38:BX74" si="37">SUM(BY38:CS38)</f>
        <v>0</v>
      </c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1">
        <f t="shared" si="6"/>
        <v>1</v>
      </c>
      <c r="CU38" s="20">
        <f>SUM(CV38:DP38)</f>
        <v>105848404</v>
      </c>
      <c r="CV38" s="20">
        <f t="shared" ref="CV38:DK54" si="38">H38-BY38</f>
        <v>0</v>
      </c>
      <c r="CW38" s="20">
        <f t="shared" si="38"/>
        <v>0</v>
      </c>
      <c r="CX38" s="20">
        <f t="shared" si="38"/>
        <v>0</v>
      </c>
      <c r="CY38" s="20">
        <f t="shared" si="38"/>
        <v>0</v>
      </c>
      <c r="CZ38" s="20">
        <f t="shared" si="38"/>
        <v>0</v>
      </c>
      <c r="DA38" s="20">
        <f t="shared" si="38"/>
        <v>0</v>
      </c>
      <c r="DB38" s="20">
        <f t="shared" si="38"/>
        <v>105848404</v>
      </c>
      <c r="DC38" s="20">
        <f t="shared" si="38"/>
        <v>0</v>
      </c>
      <c r="DD38" s="20">
        <f t="shared" si="38"/>
        <v>0</v>
      </c>
      <c r="DE38" s="20">
        <f t="shared" si="38"/>
        <v>0</v>
      </c>
      <c r="DF38" s="20">
        <f t="shared" si="38"/>
        <v>0</v>
      </c>
      <c r="DG38" s="20">
        <f t="shared" si="38"/>
        <v>0</v>
      </c>
      <c r="DH38" s="20">
        <f t="shared" si="38"/>
        <v>0</v>
      </c>
      <c r="DI38" s="20">
        <f t="shared" si="38"/>
        <v>0</v>
      </c>
      <c r="DJ38" s="20">
        <f t="shared" si="38"/>
        <v>0</v>
      </c>
      <c r="DK38" s="20">
        <f t="shared" si="38"/>
        <v>0</v>
      </c>
      <c r="DL38" s="20">
        <f t="shared" ref="DL38:DP77" si="39">X38-CO38</f>
        <v>0</v>
      </c>
      <c r="DM38" s="20">
        <f t="shared" si="39"/>
        <v>0</v>
      </c>
      <c r="DN38" s="20">
        <f t="shared" si="39"/>
        <v>0</v>
      </c>
      <c r="DO38" s="20">
        <f t="shared" si="39"/>
        <v>0</v>
      </c>
      <c r="DP38" s="20">
        <f t="shared" si="39"/>
        <v>0</v>
      </c>
      <c r="DR38" s="172"/>
    </row>
    <row r="39" spans="1:125" ht="48" hidden="1" customHeight="1" x14ac:dyDescent="0.3">
      <c r="A39" s="26"/>
      <c r="B39" s="219"/>
      <c r="C39" s="148" t="s">
        <v>134</v>
      </c>
      <c r="D39" s="45" t="s">
        <v>135</v>
      </c>
      <c r="E39" s="45">
        <v>410</v>
      </c>
      <c r="F39" s="149" t="s">
        <v>133</v>
      </c>
      <c r="G39" s="20">
        <f t="shared" si="10"/>
        <v>200000000</v>
      </c>
      <c r="H39" s="20"/>
      <c r="I39" s="20"/>
      <c r="J39" s="20"/>
      <c r="K39" s="20"/>
      <c r="L39" s="20"/>
      <c r="M39" s="20"/>
      <c r="N39" s="20">
        <v>200000000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1">
        <f t="shared" si="24"/>
        <v>3.9199999999999999E-2</v>
      </c>
      <c r="AD39" s="20">
        <f t="shared" si="34"/>
        <v>7840000</v>
      </c>
      <c r="AE39" s="20"/>
      <c r="AF39" s="20"/>
      <c r="AG39" s="20"/>
      <c r="AH39" s="20"/>
      <c r="AI39" s="20"/>
      <c r="AJ39" s="20"/>
      <c r="AK39" s="20">
        <f>+'[1]ENERO 2019'!$P$365</f>
        <v>7840000</v>
      </c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1">
        <f t="shared" si="12"/>
        <v>0.96079999999999999</v>
      </c>
      <c r="BA39" s="20">
        <f t="shared" ref="BA39:BA77" si="40">SUM(BB39:BV39)</f>
        <v>192160000</v>
      </c>
      <c r="BB39" s="20">
        <f t="shared" si="35"/>
        <v>0</v>
      </c>
      <c r="BC39" s="20">
        <f t="shared" si="35"/>
        <v>0</v>
      </c>
      <c r="BD39" s="20">
        <f t="shared" si="35"/>
        <v>0</v>
      </c>
      <c r="BE39" s="20">
        <f t="shared" si="35"/>
        <v>0</v>
      </c>
      <c r="BF39" s="20">
        <f t="shared" si="35"/>
        <v>0</v>
      </c>
      <c r="BG39" s="20">
        <f t="shared" si="35"/>
        <v>0</v>
      </c>
      <c r="BH39" s="20">
        <f t="shared" si="35"/>
        <v>192160000</v>
      </c>
      <c r="BI39" s="20">
        <f t="shared" si="35"/>
        <v>0</v>
      </c>
      <c r="BJ39" s="20">
        <f t="shared" si="35"/>
        <v>0</v>
      </c>
      <c r="BK39" s="20">
        <f t="shared" si="35"/>
        <v>0</v>
      </c>
      <c r="BL39" s="20">
        <f t="shared" si="35"/>
        <v>0</v>
      </c>
      <c r="BM39" s="20">
        <f t="shared" si="35"/>
        <v>0</v>
      </c>
      <c r="BN39" s="20">
        <f t="shared" si="35"/>
        <v>0</v>
      </c>
      <c r="BO39" s="20">
        <f t="shared" si="35"/>
        <v>0</v>
      </c>
      <c r="BP39" s="20">
        <f t="shared" si="35"/>
        <v>0</v>
      </c>
      <c r="BQ39" s="20">
        <f t="shared" si="35"/>
        <v>0</v>
      </c>
      <c r="BR39" s="20">
        <f t="shared" si="36"/>
        <v>0</v>
      </c>
      <c r="BS39" s="20">
        <f t="shared" si="36"/>
        <v>0</v>
      </c>
      <c r="BT39" s="20">
        <f t="shared" si="36"/>
        <v>0</v>
      </c>
      <c r="BU39" s="20">
        <f t="shared" si="36"/>
        <v>0</v>
      </c>
      <c r="BV39" s="20">
        <f t="shared" si="36"/>
        <v>0</v>
      </c>
      <c r="BW39" s="21">
        <f t="shared" si="22"/>
        <v>3.8399999999999997E-2</v>
      </c>
      <c r="BX39" s="20">
        <f t="shared" si="37"/>
        <v>7680000</v>
      </c>
      <c r="BY39" s="20"/>
      <c r="BZ39" s="20"/>
      <c r="CA39" s="20"/>
      <c r="CB39" s="20"/>
      <c r="CC39" s="20"/>
      <c r="CD39" s="20"/>
      <c r="CE39" s="20">
        <f>+'[1]ENERO 2019'!$H$363</f>
        <v>7680000</v>
      </c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1">
        <f t="shared" si="6"/>
        <v>0.96160000000000001</v>
      </c>
      <c r="CU39" s="20">
        <f t="shared" ref="CU39:CU113" si="41">SUM(CV39:DP39)</f>
        <v>192320000</v>
      </c>
      <c r="CV39" s="20">
        <f t="shared" si="38"/>
        <v>0</v>
      </c>
      <c r="CW39" s="20">
        <f t="shared" si="38"/>
        <v>0</v>
      </c>
      <c r="CX39" s="20">
        <f t="shared" si="38"/>
        <v>0</v>
      </c>
      <c r="CY39" s="20">
        <f t="shared" si="38"/>
        <v>0</v>
      </c>
      <c r="CZ39" s="20">
        <f t="shared" si="38"/>
        <v>0</v>
      </c>
      <c r="DA39" s="20">
        <f t="shared" si="38"/>
        <v>0</v>
      </c>
      <c r="DB39" s="20">
        <f t="shared" si="38"/>
        <v>192320000</v>
      </c>
      <c r="DC39" s="20">
        <f t="shared" si="38"/>
        <v>0</v>
      </c>
      <c r="DD39" s="20">
        <f t="shared" si="38"/>
        <v>0</v>
      </c>
      <c r="DE39" s="20">
        <f t="shared" si="38"/>
        <v>0</v>
      </c>
      <c r="DF39" s="20">
        <f t="shared" si="38"/>
        <v>0</v>
      </c>
      <c r="DG39" s="20">
        <f t="shared" si="38"/>
        <v>0</v>
      </c>
      <c r="DH39" s="20">
        <f t="shared" si="38"/>
        <v>0</v>
      </c>
      <c r="DI39" s="20">
        <f t="shared" si="38"/>
        <v>0</v>
      </c>
      <c r="DJ39" s="20">
        <f t="shared" si="38"/>
        <v>0</v>
      </c>
      <c r="DK39" s="20">
        <f t="shared" si="38"/>
        <v>0</v>
      </c>
      <c r="DL39" s="20">
        <f t="shared" si="39"/>
        <v>0</v>
      </c>
      <c r="DM39" s="20">
        <f t="shared" si="39"/>
        <v>0</v>
      </c>
      <c r="DN39" s="20">
        <f t="shared" si="39"/>
        <v>0</v>
      </c>
      <c r="DO39" s="20">
        <f t="shared" si="39"/>
        <v>0</v>
      </c>
      <c r="DP39" s="20">
        <f t="shared" si="39"/>
        <v>0</v>
      </c>
      <c r="DR39" s="172"/>
    </row>
    <row r="40" spans="1:125" ht="41.25" hidden="1" customHeight="1" x14ac:dyDescent="0.3">
      <c r="A40" s="26"/>
      <c r="B40" s="219"/>
      <c r="C40" s="150" t="s">
        <v>136</v>
      </c>
      <c r="D40" s="151" t="s">
        <v>137</v>
      </c>
      <c r="E40" s="151">
        <v>410</v>
      </c>
      <c r="F40" s="152" t="s">
        <v>138</v>
      </c>
      <c r="G40" s="20">
        <f t="shared" si="10"/>
        <v>286759328</v>
      </c>
      <c r="H40" s="20"/>
      <c r="I40" s="20"/>
      <c r="J40" s="20"/>
      <c r="K40" s="20"/>
      <c r="L40" s="20"/>
      <c r="M40" s="20"/>
      <c r="N40" s="20">
        <v>250000000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>
        <f>36759328</f>
        <v>36759328</v>
      </c>
      <c r="AC40" s="21">
        <f t="shared" si="24"/>
        <v>0.87181122142956058</v>
      </c>
      <c r="AD40" s="20">
        <f t="shared" si="34"/>
        <v>250000000</v>
      </c>
      <c r="AE40" s="20"/>
      <c r="AF40" s="20"/>
      <c r="AG40" s="20"/>
      <c r="AH40" s="20"/>
      <c r="AI40" s="20"/>
      <c r="AJ40" s="20"/>
      <c r="AK40" s="20">
        <f>+'[1]ENERO 2019'!$P$372</f>
        <v>250000000</v>
      </c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1">
        <f t="shared" si="12"/>
        <v>0.12818877857043942</v>
      </c>
      <c r="BA40" s="20">
        <f t="shared" si="40"/>
        <v>36759328</v>
      </c>
      <c r="BB40" s="20">
        <f t="shared" si="35"/>
        <v>0</v>
      </c>
      <c r="BC40" s="20">
        <f t="shared" si="35"/>
        <v>0</v>
      </c>
      <c r="BD40" s="20">
        <f t="shared" si="35"/>
        <v>0</v>
      </c>
      <c r="BE40" s="20">
        <f t="shared" si="35"/>
        <v>0</v>
      </c>
      <c r="BF40" s="20">
        <f t="shared" si="35"/>
        <v>0</v>
      </c>
      <c r="BG40" s="20">
        <f t="shared" si="35"/>
        <v>0</v>
      </c>
      <c r="BH40" s="20">
        <f t="shared" si="35"/>
        <v>0</v>
      </c>
      <c r="BI40" s="20">
        <f t="shared" si="35"/>
        <v>0</v>
      </c>
      <c r="BJ40" s="20">
        <f t="shared" si="35"/>
        <v>0</v>
      </c>
      <c r="BK40" s="20">
        <f t="shared" si="35"/>
        <v>0</v>
      </c>
      <c r="BL40" s="20">
        <f t="shared" si="35"/>
        <v>0</v>
      </c>
      <c r="BM40" s="20">
        <f t="shared" si="35"/>
        <v>0</v>
      </c>
      <c r="BN40" s="20">
        <f t="shared" si="35"/>
        <v>0</v>
      </c>
      <c r="BO40" s="20">
        <f t="shared" si="35"/>
        <v>0</v>
      </c>
      <c r="BP40" s="20">
        <f t="shared" si="35"/>
        <v>0</v>
      </c>
      <c r="BQ40" s="20">
        <f t="shared" si="35"/>
        <v>0</v>
      </c>
      <c r="BR40" s="20">
        <f t="shared" si="36"/>
        <v>0</v>
      </c>
      <c r="BS40" s="20">
        <f t="shared" si="36"/>
        <v>0</v>
      </c>
      <c r="BT40" s="20">
        <f t="shared" si="36"/>
        <v>0</v>
      </c>
      <c r="BU40" s="20">
        <f t="shared" si="36"/>
        <v>0</v>
      </c>
      <c r="BV40" s="20">
        <f t="shared" si="36"/>
        <v>36759328</v>
      </c>
      <c r="BW40" s="21">
        <f t="shared" si="22"/>
        <v>0</v>
      </c>
      <c r="BX40" s="20">
        <f t="shared" si="37"/>
        <v>0</v>
      </c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1">
        <f t="shared" si="6"/>
        <v>1</v>
      </c>
      <c r="CU40" s="20">
        <f t="shared" si="41"/>
        <v>286759328</v>
      </c>
      <c r="CV40" s="20">
        <f t="shared" si="38"/>
        <v>0</v>
      </c>
      <c r="CW40" s="20">
        <f t="shared" si="38"/>
        <v>0</v>
      </c>
      <c r="CX40" s="20">
        <f t="shared" si="38"/>
        <v>0</v>
      </c>
      <c r="CY40" s="20">
        <f t="shared" si="38"/>
        <v>0</v>
      </c>
      <c r="CZ40" s="20">
        <f t="shared" si="38"/>
        <v>0</v>
      </c>
      <c r="DA40" s="20">
        <f t="shared" si="38"/>
        <v>0</v>
      </c>
      <c r="DB40" s="20">
        <f t="shared" si="38"/>
        <v>250000000</v>
      </c>
      <c r="DC40" s="20">
        <f t="shared" si="38"/>
        <v>0</v>
      </c>
      <c r="DD40" s="20">
        <f t="shared" si="38"/>
        <v>0</v>
      </c>
      <c r="DE40" s="20">
        <f t="shared" si="38"/>
        <v>0</v>
      </c>
      <c r="DF40" s="20">
        <f t="shared" si="38"/>
        <v>0</v>
      </c>
      <c r="DG40" s="20">
        <f t="shared" si="38"/>
        <v>0</v>
      </c>
      <c r="DH40" s="20">
        <f t="shared" si="38"/>
        <v>0</v>
      </c>
      <c r="DI40" s="20">
        <f t="shared" si="38"/>
        <v>0</v>
      </c>
      <c r="DJ40" s="20">
        <f t="shared" si="38"/>
        <v>0</v>
      </c>
      <c r="DK40" s="20">
        <f t="shared" si="38"/>
        <v>0</v>
      </c>
      <c r="DL40" s="20">
        <f t="shared" si="39"/>
        <v>0</v>
      </c>
      <c r="DM40" s="20">
        <f t="shared" si="39"/>
        <v>0</v>
      </c>
      <c r="DN40" s="20">
        <f t="shared" si="39"/>
        <v>0</v>
      </c>
      <c r="DO40" s="20">
        <f t="shared" si="39"/>
        <v>0</v>
      </c>
      <c r="DP40" s="20">
        <f t="shared" si="39"/>
        <v>36759328</v>
      </c>
      <c r="DR40" s="172"/>
    </row>
    <row r="41" spans="1:125" ht="64.5" hidden="1" customHeight="1" x14ac:dyDescent="0.3">
      <c r="A41" s="26"/>
      <c r="B41" s="219"/>
      <c r="C41" s="148" t="s">
        <v>139</v>
      </c>
      <c r="D41" s="151" t="s">
        <v>140</v>
      </c>
      <c r="E41" s="45">
        <v>410</v>
      </c>
      <c r="F41" s="149" t="s">
        <v>133</v>
      </c>
      <c r="G41" s="20">
        <f t="shared" si="10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1">
        <f t="shared" si="24"/>
        <v>0.36</v>
      </c>
      <c r="AD41" s="20">
        <f t="shared" si="34"/>
        <v>25200000</v>
      </c>
      <c r="AE41" s="20"/>
      <c r="AF41" s="20"/>
      <c r="AG41" s="20"/>
      <c r="AH41" s="20"/>
      <c r="AI41" s="20"/>
      <c r="AJ41" s="20"/>
      <c r="AK41" s="20">
        <f>+'[1]ENERO 2019'!$P$378</f>
        <v>25200000</v>
      </c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1">
        <f t="shared" si="12"/>
        <v>0.64</v>
      </c>
      <c r="BA41" s="20">
        <f t="shared" si="40"/>
        <v>44800000</v>
      </c>
      <c r="BB41" s="20">
        <f t="shared" si="35"/>
        <v>0</v>
      </c>
      <c r="BC41" s="20">
        <f t="shared" si="35"/>
        <v>0</v>
      </c>
      <c r="BD41" s="20">
        <f t="shared" si="35"/>
        <v>0</v>
      </c>
      <c r="BE41" s="20">
        <f t="shared" si="35"/>
        <v>0</v>
      </c>
      <c r="BF41" s="20">
        <f t="shared" si="35"/>
        <v>0</v>
      </c>
      <c r="BG41" s="20">
        <f t="shared" si="35"/>
        <v>0</v>
      </c>
      <c r="BH41" s="20">
        <f t="shared" si="35"/>
        <v>44800000</v>
      </c>
      <c r="BI41" s="20">
        <f t="shared" si="35"/>
        <v>0</v>
      </c>
      <c r="BJ41" s="20">
        <f t="shared" si="35"/>
        <v>0</v>
      </c>
      <c r="BK41" s="20">
        <f t="shared" si="35"/>
        <v>0</v>
      </c>
      <c r="BL41" s="20">
        <f t="shared" si="35"/>
        <v>0</v>
      </c>
      <c r="BM41" s="20">
        <f t="shared" si="35"/>
        <v>0</v>
      </c>
      <c r="BN41" s="20">
        <f t="shared" si="35"/>
        <v>0</v>
      </c>
      <c r="BO41" s="20">
        <f t="shared" si="35"/>
        <v>0</v>
      </c>
      <c r="BP41" s="20">
        <f t="shared" si="35"/>
        <v>0</v>
      </c>
      <c r="BQ41" s="20">
        <f t="shared" si="35"/>
        <v>0</v>
      </c>
      <c r="BR41" s="20">
        <f t="shared" si="36"/>
        <v>0</v>
      </c>
      <c r="BS41" s="20">
        <f t="shared" si="36"/>
        <v>0</v>
      </c>
      <c r="BT41" s="20">
        <f t="shared" si="36"/>
        <v>0</v>
      </c>
      <c r="BU41" s="20">
        <f t="shared" si="36"/>
        <v>0</v>
      </c>
      <c r="BV41" s="20">
        <f t="shared" si="36"/>
        <v>0</v>
      </c>
      <c r="BW41" s="21">
        <f t="shared" si="22"/>
        <v>0.35952377142857145</v>
      </c>
      <c r="BX41" s="20">
        <f t="shared" si="37"/>
        <v>25166664</v>
      </c>
      <c r="BY41" s="20"/>
      <c r="BZ41" s="20"/>
      <c r="CA41" s="20"/>
      <c r="CB41" s="20"/>
      <c r="CC41" s="20"/>
      <c r="CD41" s="20"/>
      <c r="CE41" s="20">
        <f>+'[1]ENERO 2019'!$H$376</f>
        <v>25166664</v>
      </c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1">
        <f t="shared" si="6"/>
        <v>0.6404762285714285</v>
      </c>
      <c r="CU41" s="20">
        <f t="shared" si="41"/>
        <v>44833336</v>
      </c>
      <c r="CV41" s="20">
        <f t="shared" si="38"/>
        <v>0</v>
      </c>
      <c r="CW41" s="20">
        <f t="shared" si="38"/>
        <v>0</v>
      </c>
      <c r="CX41" s="20">
        <f t="shared" si="38"/>
        <v>0</v>
      </c>
      <c r="CY41" s="20">
        <f t="shared" si="38"/>
        <v>0</v>
      </c>
      <c r="CZ41" s="20">
        <f t="shared" si="38"/>
        <v>0</v>
      </c>
      <c r="DA41" s="20">
        <f t="shared" si="38"/>
        <v>0</v>
      </c>
      <c r="DB41" s="20">
        <f t="shared" si="38"/>
        <v>44833336</v>
      </c>
      <c r="DC41" s="20">
        <f t="shared" si="38"/>
        <v>0</v>
      </c>
      <c r="DD41" s="20">
        <f t="shared" si="38"/>
        <v>0</v>
      </c>
      <c r="DE41" s="20">
        <f t="shared" si="38"/>
        <v>0</v>
      </c>
      <c r="DF41" s="20">
        <f t="shared" si="38"/>
        <v>0</v>
      </c>
      <c r="DG41" s="20">
        <f t="shared" si="38"/>
        <v>0</v>
      </c>
      <c r="DH41" s="20">
        <f t="shared" si="38"/>
        <v>0</v>
      </c>
      <c r="DI41" s="20">
        <f t="shared" si="38"/>
        <v>0</v>
      </c>
      <c r="DJ41" s="20">
        <f t="shared" si="38"/>
        <v>0</v>
      </c>
      <c r="DK41" s="20">
        <f t="shared" si="38"/>
        <v>0</v>
      </c>
      <c r="DL41" s="20">
        <f t="shared" si="39"/>
        <v>0</v>
      </c>
      <c r="DM41" s="20">
        <f t="shared" si="39"/>
        <v>0</v>
      </c>
      <c r="DN41" s="20">
        <f t="shared" si="39"/>
        <v>0</v>
      </c>
      <c r="DO41" s="20">
        <f t="shared" si="39"/>
        <v>0</v>
      </c>
      <c r="DP41" s="20">
        <f t="shared" si="39"/>
        <v>0</v>
      </c>
      <c r="DR41" s="172"/>
    </row>
    <row r="42" spans="1:125" ht="30.75" hidden="1" customHeight="1" x14ac:dyDescent="0.3">
      <c r="A42" s="26"/>
      <c r="B42" s="219" t="s">
        <v>141</v>
      </c>
      <c r="C42" s="153" t="s">
        <v>142</v>
      </c>
      <c r="D42" s="151" t="s">
        <v>143</v>
      </c>
      <c r="E42" s="45">
        <v>410</v>
      </c>
      <c r="F42" s="149" t="s">
        <v>144</v>
      </c>
      <c r="G42" s="20">
        <f t="shared" si="10"/>
        <v>60000000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v>5000000</v>
      </c>
      <c r="V42" s="20"/>
      <c r="W42" s="20"/>
      <c r="X42" s="20"/>
      <c r="Y42" s="20">
        <v>20000000</v>
      </c>
      <c r="Z42" s="20"/>
      <c r="AA42" s="20"/>
      <c r="AB42" s="20">
        <f>20000000</f>
        <v>20000000</v>
      </c>
      <c r="AC42" s="21">
        <f t="shared" si="24"/>
        <v>8.3333333333333329E-2</v>
      </c>
      <c r="AD42" s="20">
        <f t="shared" si="34"/>
        <v>5000000</v>
      </c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>
        <f>+'[1]ENERO 2019'!$G$413</f>
        <v>5000000</v>
      </c>
      <c r="AZ42" s="21">
        <f t="shared" si="12"/>
        <v>0.91666666666666663</v>
      </c>
      <c r="BA42" s="20">
        <f t="shared" si="40"/>
        <v>55000000</v>
      </c>
      <c r="BB42" s="20">
        <f t="shared" si="35"/>
        <v>0</v>
      </c>
      <c r="BC42" s="20">
        <f t="shared" si="35"/>
        <v>0</v>
      </c>
      <c r="BD42" s="20">
        <f t="shared" si="35"/>
        <v>0</v>
      </c>
      <c r="BE42" s="20">
        <f t="shared" si="35"/>
        <v>0</v>
      </c>
      <c r="BF42" s="20">
        <f t="shared" si="35"/>
        <v>0</v>
      </c>
      <c r="BG42" s="20">
        <f t="shared" si="35"/>
        <v>0</v>
      </c>
      <c r="BH42" s="20">
        <f t="shared" si="35"/>
        <v>0</v>
      </c>
      <c r="BI42" s="20">
        <f t="shared" si="35"/>
        <v>0</v>
      </c>
      <c r="BJ42" s="20">
        <f t="shared" si="35"/>
        <v>0</v>
      </c>
      <c r="BK42" s="20">
        <f t="shared" si="35"/>
        <v>0</v>
      </c>
      <c r="BL42" s="20">
        <f t="shared" si="35"/>
        <v>0</v>
      </c>
      <c r="BM42" s="20">
        <f t="shared" si="35"/>
        <v>5000000</v>
      </c>
      <c r="BN42" s="20">
        <f t="shared" si="35"/>
        <v>10000000</v>
      </c>
      <c r="BO42" s="20">
        <f t="shared" si="35"/>
        <v>5000000</v>
      </c>
      <c r="BP42" s="20">
        <f t="shared" si="35"/>
        <v>0</v>
      </c>
      <c r="BQ42" s="20">
        <f t="shared" si="35"/>
        <v>0</v>
      </c>
      <c r="BR42" s="20">
        <f t="shared" si="36"/>
        <v>0</v>
      </c>
      <c r="BS42" s="20">
        <f t="shared" si="36"/>
        <v>20000000</v>
      </c>
      <c r="BT42" s="20">
        <f t="shared" si="36"/>
        <v>0</v>
      </c>
      <c r="BU42" s="20">
        <f t="shared" si="36"/>
        <v>0</v>
      </c>
      <c r="BV42" s="20">
        <f t="shared" si="36"/>
        <v>15000000</v>
      </c>
      <c r="BW42" s="21">
        <f t="shared" si="22"/>
        <v>0</v>
      </c>
      <c r="BX42" s="20">
        <f t="shared" si="37"/>
        <v>0</v>
      </c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1">
        <f t="shared" si="6"/>
        <v>1</v>
      </c>
      <c r="CU42" s="20">
        <f t="shared" si="41"/>
        <v>60000000</v>
      </c>
      <c r="CV42" s="20">
        <f t="shared" si="38"/>
        <v>0</v>
      </c>
      <c r="CW42" s="20">
        <f t="shared" si="38"/>
        <v>0</v>
      </c>
      <c r="CX42" s="20">
        <f t="shared" si="38"/>
        <v>0</v>
      </c>
      <c r="CY42" s="20">
        <f t="shared" si="38"/>
        <v>0</v>
      </c>
      <c r="CZ42" s="20">
        <f t="shared" si="38"/>
        <v>0</v>
      </c>
      <c r="DA42" s="20">
        <f t="shared" si="38"/>
        <v>0</v>
      </c>
      <c r="DB42" s="20">
        <f t="shared" si="38"/>
        <v>0</v>
      </c>
      <c r="DC42" s="20">
        <f t="shared" si="38"/>
        <v>0</v>
      </c>
      <c r="DD42" s="20">
        <f t="shared" si="38"/>
        <v>0</v>
      </c>
      <c r="DE42" s="20">
        <f t="shared" si="38"/>
        <v>0</v>
      </c>
      <c r="DF42" s="20">
        <f t="shared" si="38"/>
        <v>0</v>
      </c>
      <c r="DG42" s="20">
        <f t="shared" si="38"/>
        <v>5000000</v>
      </c>
      <c r="DH42" s="20">
        <f t="shared" si="38"/>
        <v>10000000</v>
      </c>
      <c r="DI42" s="20">
        <f t="shared" si="38"/>
        <v>5000000</v>
      </c>
      <c r="DJ42" s="20">
        <f t="shared" si="38"/>
        <v>0</v>
      </c>
      <c r="DK42" s="20">
        <f t="shared" si="38"/>
        <v>0</v>
      </c>
      <c r="DL42" s="20">
        <f t="shared" si="39"/>
        <v>0</v>
      </c>
      <c r="DM42" s="20">
        <f t="shared" si="39"/>
        <v>20000000</v>
      </c>
      <c r="DN42" s="20">
        <f t="shared" si="39"/>
        <v>0</v>
      </c>
      <c r="DO42" s="20">
        <f t="shared" si="39"/>
        <v>0</v>
      </c>
      <c r="DP42" s="20">
        <f t="shared" si="39"/>
        <v>20000000</v>
      </c>
      <c r="DR42" s="172"/>
    </row>
    <row r="43" spans="1:125" ht="60.75" hidden="1" customHeight="1" x14ac:dyDescent="0.3">
      <c r="A43" s="26"/>
      <c r="B43" s="219"/>
      <c r="C43" s="148" t="s">
        <v>145</v>
      </c>
      <c r="D43" s="151" t="s">
        <v>146</v>
      </c>
      <c r="E43" s="45">
        <v>410</v>
      </c>
      <c r="F43" s="149" t="s">
        <v>147</v>
      </c>
      <c r="G43" s="20">
        <f t="shared" si="10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1">
        <f t="shared" si="24"/>
        <v>0</v>
      </c>
      <c r="AD43" s="20">
        <f t="shared" si="34"/>
        <v>0</v>
      </c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1">
        <f t="shared" si="12"/>
        <v>1</v>
      </c>
      <c r="BA43" s="20">
        <f t="shared" si="40"/>
        <v>20000000</v>
      </c>
      <c r="BB43" s="20">
        <f t="shared" si="35"/>
        <v>0</v>
      </c>
      <c r="BC43" s="20">
        <f t="shared" si="35"/>
        <v>0</v>
      </c>
      <c r="BD43" s="20">
        <f t="shared" si="35"/>
        <v>0</v>
      </c>
      <c r="BE43" s="20">
        <f t="shared" si="35"/>
        <v>0</v>
      </c>
      <c r="BF43" s="20">
        <f t="shared" si="35"/>
        <v>0</v>
      </c>
      <c r="BG43" s="20">
        <f t="shared" si="35"/>
        <v>0</v>
      </c>
      <c r="BH43" s="20">
        <f t="shared" si="35"/>
        <v>0</v>
      </c>
      <c r="BI43" s="20">
        <f t="shared" si="35"/>
        <v>0</v>
      </c>
      <c r="BJ43" s="20">
        <f t="shared" si="35"/>
        <v>0</v>
      </c>
      <c r="BK43" s="20">
        <f t="shared" si="35"/>
        <v>0</v>
      </c>
      <c r="BL43" s="20">
        <f t="shared" si="35"/>
        <v>0</v>
      </c>
      <c r="BM43" s="20">
        <f t="shared" si="35"/>
        <v>0</v>
      </c>
      <c r="BN43" s="20">
        <f t="shared" si="35"/>
        <v>0</v>
      </c>
      <c r="BO43" s="20">
        <f t="shared" si="35"/>
        <v>0</v>
      </c>
      <c r="BP43" s="20">
        <f t="shared" si="35"/>
        <v>0</v>
      </c>
      <c r="BQ43" s="20">
        <f t="shared" si="35"/>
        <v>0</v>
      </c>
      <c r="BR43" s="20">
        <f t="shared" si="36"/>
        <v>0</v>
      </c>
      <c r="BS43" s="20">
        <f t="shared" si="36"/>
        <v>20000000</v>
      </c>
      <c r="BT43" s="20">
        <f t="shared" si="36"/>
        <v>0</v>
      </c>
      <c r="BU43" s="20">
        <f t="shared" si="36"/>
        <v>0</v>
      </c>
      <c r="BV43" s="20">
        <f t="shared" si="36"/>
        <v>0</v>
      </c>
      <c r="BW43" s="21">
        <f t="shared" si="22"/>
        <v>0</v>
      </c>
      <c r="BX43" s="20">
        <f t="shared" si="37"/>
        <v>0</v>
      </c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1">
        <f t="shared" si="6"/>
        <v>1</v>
      </c>
      <c r="CU43" s="20">
        <f t="shared" si="41"/>
        <v>20000000</v>
      </c>
      <c r="CV43" s="20">
        <f t="shared" si="38"/>
        <v>0</v>
      </c>
      <c r="CW43" s="20">
        <f t="shared" si="38"/>
        <v>0</v>
      </c>
      <c r="CX43" s="20">
        <f t="shared" si="38"/>
        <v>0</v>
      </c>
      <c r="CY43" s="20">
        <f t="shared" si="38"/>
        <v>0</v>
      </c>
      <c r="CZ43" s="20">
        <f t="shared" si="38"/>
        <v>0</v>
      </c>
      <c r="DA43" s="20">
        <f t="shared" si="38"/>
        <v>0</v>
      </c>
      <c r="DB43" s="20">
        <f t="shared" si="38"/>
        <v>0</v>
      </c>
      <c r="DC43" s="20">
        <f t="shared" si="38"/>
        <v>0</v>
      </c>
      <c r="DD43" s="20">
        <f t="shared" si="38"/>
        <v>0</v>
      </c>
      <c r="DE43" s="20">
        <f t="shared" si="38"/>
        <v>0</v>
      </c>
      <c r="DF43" s="20">
        <f t="shared" si="38"/>
        <v>0</v>
      </c>
      <c r="DG43" s="20">
        <f t="shared" si="38"/>
        <v>0</v>
      </c>
      <c r="DH43" s="20">
        <f t="shared" si="38"/>
        <v>0</v>
      </c>
      <c r="DI43" s="20">
        <f t="shared" si="38"/>
        <v>0</v>
      </c>
      <c r="DJ43" s="20">
        <f t="shared" si="38"/>
        <v>0</v>
      </c>
      <c r="DK43" s="20">
        <f t="shared" si="38"/>
        <v>0</v>
      </c>
      <c r="DL43" s="20">
        <f t="shared" si="39"/>
        <v>0</v>
      </c>
      <c r="DM43" s="20">
        <f t="shared" si="39"/>
        <v>20000000</v>
      </c>
      <c r="DN43" s="20">
        <f t="shared" si="39"/>
        <v>0</v>
      </c>
      <c r="DO43" s="20">
        <f t="shared" si="39"/>
        <v>0</v>
      </c>
      <c r="DP43" s="20">
        <f t="shared" si="39"/>
        <v>0</v>
      </c>
      <c r="DR43" s="172"/>
    </row>
    <row r="44" spans="1:125" ht="49.5" hidden="1" customHeight="1" x14ac:dyDescent="0.3">
      <c r="A44" s="26"/>
      <c r="B44" s="219"/>
      <c r="C44" s="148" t="s">
        <v>148</v>
      </c>
      <c r="D44" s="151" t="s">
        <v>149</v>
      </c>
      <c r="E44" s="45">
        <v>410</v>
      </c>
      <c r="F44" s="149" t="s">
        <v>150</v>
      </c>
      <c r="G44" s="20">
        <f t="shared" si="10"/>
        <v>70000000</v>
      </c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>
        <f>70000000</f>
        <v>70000000</v>
      </c>
      <c r="AC44" s="21">
        <f t="shared" si="24"/>
        <v>0.1</v>
      </c>
      <c r="AD44" s="20">
        <f t="shared" si="34"/>
        <v>7000000</v>
      </c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>
        <f>+'[1]ENERO 2019'!$AF$428</f>
        <v>7000000</v>
      </c>
      <c r="AZ44" s="21">
        <f t="shared" si="12"/>
        <v>0.9</v>
      </c>
      <c r="BA44" s="20">
        <f t="shared" si="40"/>
        <v>63000000</v>
      </c>
      <c r="BB44" s="20">
        <f t="shared" si="35"/>
        <v>0</v>
      </c>
      <c r="BC44" s="20">
        <f t="shared" si="35"/>
        <v>0</v>
      </c>
      <c r="BD44" s="20">
        <f t="shared" si="35"/>
        <v>0</v>
      </c>
      <c r="BE44" s="20">
        <f t="shared" si="35"/>
        <v>0</v>
      </c>
      <c r="BF44" s="20">
        <f t="shared" si="35"/>
        <v>0</v>
      </c>
      <c r="BG44" s="20">
        <f t="shared" si="35"/>
        <v>0</v>
      </c>
      <c r="BH44" s="20">
        <f t="shared" si="35"/>
        <v>0</v>
      </c>
      <c r="BI44" s="20">
        <f t="shared" si="35"/>
        <v>0</v>
      </c>
      <c r="BJ44" s="20">
        <f t="shared" si="35"/>
        <v>0</v>
      </c>
      <c r="BK44" s="20">
        <f t="shared" si="35"/>
        <v>0</v>
      </c>
      <c r="BL44" s="20">
        <f t="shared" si="35"/>
        <v>0</v>
      </c>
      <c r="BM44" s="20">
        <f t="shared" si="35"/>
        <v>0</v>
      </c>
      <c r="BN44" s="20">
        <f t="shared" si="35"/>
        <v>0</v>
      </c>
      <c r="BO44" s="20">
        <f t="shared" si="35"/>
        <v>0</v>
      </c>
      <c r="BP44" s="20">
        <f t="shared" si="35"/>
        <v>0</v>
      </c>
      <c r="BQ44" s="20">
        <f t="shared" si="35"/>
        <v>0</v>
      </c>
      <c r="BR44" s="20">
        <f t="shared" si="36"/>
        <v>0</v>
      </c>
      <c r="BS44" s="20">
        <f t="shared" si="36"/>
        <v>0</v>
      </c>
      <c r="BT44" s="20">
        <f t="shared" si="36"/>
        <v>0</v>
      </c>
      <c r="BU44" s="20">
        <f t="shared" si="36"/>
        <v>0</v>
      </c>
      <c r="BV44" s="20">
        <f t="shared" si="36"/>
        <v>63000000</v>
      </c>
      <c r="BW44" s="21">
        <f t="shared" si="22"/>
        <v>0</v>
      </c>
      <c r="BX44" s="20">
        <f t="shared" si="37"/>
        <v>0</v>
      </c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1">
        <f t="shared" si="6"/>
        <v>1</v>
      </c>
      <c r="CU44" s="20">
        <f t="shared" si="41"/>
        <v>70000000</v>
      </c>
      <c r="CV44" s="20">
        <f t="shared" si="38"/>
        <v>0</v>
      </c>
      <c r="CW44" s="20">
        <f t="shared" si="38"/>
        <v>0</v>
      </c>
      <c r="CX44" s="20">
        <f t="shared" si="38"/>
        <v>0</v>
      </c>
      <c r="CY44" s="20">
        <f t="shared" si="38"/>
        <v>0</v>
      </c>
      <c r="CZ44" s="20">
        <f t="shared" si="38"/>
        <v>0</v>
      </c>
      <c r="DA44" s="20">
        <f t="shared" si="38"/>
        <v>0</v>
      </c>
      <c r="DB44" s="20">
        <f t="shared" si="38"/>
        <v>0</v>
      </c>
      <c r="DC44" s="20">
        <f t="shared" si="38"/>
        <v>0</v>
      </c>
      <c r="DD44" s="20">
        <f t="shared" si="38"/>
        <v>0</v>
      </c>
      <c r="DE44" s="20">
        <f t="shared" si="38"/>
        <v>0</v>
      </c>
      <c r="DF44" s="20">
        <f t="shared" si="38"/>
        <v>0</v>
      </c>
      <c r="DG44" s="20">
        <f t="shared" si="38"/>
        <v>0</v>
      </c>
      <c r="DH44" s="20">
        <f t="shared" si="38"/>
        <v>0</v>
      </c>
      <c r="DI44" s="20">
        <f t="shared" si="38"/>
        <v>0</v>
      </c>
      <c r="DJ44" s="20">
        <f t="shared" si="38"/>
        <v>0</v>
      </c>
      <c r="DK44" s="20">
        <f t="shared" si="38"/>
        <v>0</v>
      </c>
      <c r="DL44" s="20">
        <f t="shared" si="39"/>
        <v>0</v>
      </c>
      <c r="DM44" s="20">
        <f t="shared" si="39"/>
        <v>0</v>
      </c>
      <c r="DN44" s="20">
        <f t="shared" si="39"/>
        <v>0</v>
      </c>
      <c r="DO44" s="20">
        <f t="shared" si="39"/>
        <v>0</v>
      </c>
      <c r="DP44" s="20">
        <f t="shared" si="39"/>
        <v>70000000</v>
      </c>
      <c r="DR44" s="172"/>
    </row>
    <row r="45" spans="1:125" ht="36" hidden="1" customHeight="1" x14ac:dyDescent="0.3">
      <c r="A45" s="26"/>
      <c r="B45" s="219"/>
      <c r="C45" s="148" t="s">
        <v>151</v>
      </c>
      <c r="D45" s="151" t="s">
        <v>152</v>
      </c>
      <c r="E45" s="45">
        <v>410</v>
      </c>
      <c r="F45" s="149" t="s">
        <v>133</v>
      </c>
      <c r="G45" s="20">
        <f t="shared" si="10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1" t="e">
        <f t="shared" si="24"/>
        <v>#DIV/0!</v>
      </c>
      <c r="AD45" s="20">
        <f t="shared" si="34"/>
        <v>0</v>
      </c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1" t="e">
        <f t="shared" si="12"/>
        <v>#DIV/0!</v>
      </c>
      <c r="BA45" s="20">
        <f t="shared" si="40"/>
        <v>0</v>
      </c>
      <c r="BB45" s="20">
        <f t="shared" si="35"/>
        <v>0</v>
      </c>
      <c r="BC45" s="20">
        <f t="shared" si="35"/>
        <v>0</v>
      </c>
      <c r="BD45" s="20">
        <f t="shared" si="35"/>
        <v>0</v>
      </c>
      <c r="BE45" s="20">
        <f t="shared" si="35"/>
        <v>0</v>
      </c>
      <c r="BF45" s="20">
        <f t="shared" si="35"/>
        <v>0</v>
      </c>
      <c r="BG45" s="20">
        <f t="shared" si="35"/>
        <v>0</v>
      </c>
      <c r="BH45" s="20">
        <f t="shared" si="35"/>
        <v>0</v>
      </c>
      <c r="BI45" s="20">
        <f t="shared" si="35"/>
        <v>0</v>
      </c>
      <c r="BJ45" s="20">
        <f t="shared" si="35"/>
        <v>0</v>
      </c>
      <c r="BK45" s="20">
        <f t="shared" si="35"/>
        <v>0</v>
      </c>
      <c r="BL45" s="20">
        <f t="shared" si="35"/>
        <v>0</v>
      </c>
      <c r="BM45" s="20">
        <f t="shared" si="35"/>
        <v>0</v>
      </c>
      <c r="BN45" s="20">
        <f t="shared" si="35"/>
        <v>0</v>
      </c>
      <c r="BO45" s="20">
        <f t="shared" si="35"/>
        <v>0</v>
      </c>
      <c r="BP45" s="20">
        <f t="shared" si="35"/>
        <v>0</v>
      </c>
      <c r="BQ45" s="20">
        <f t="shared" si="35"/>
        <v>0</v>
      </c>
      <c r="BR45" s="20">
        <f t="shared" si="36"/>
        <v>0</v>
      </c>
      <c r="BS45" s="20">
        <f t="shared" si="36"/>
        <v>0</v>
      </c>
      <c r="BT45" s="20">
        <f t="shared" si="36"/>
        <v>0</v>
      </c>
      <c r="BU45" s="20">
        <f t="shared" si="36"/>
        <v>0</v>
      </c>
      <c r="BV45" s="20">
        <f t="shared" si="36"/>
        <v>0</v>
      </c>
      <c r="BW45" s="21" t="e">
        <f t="shared" si="22"/>
        <v>#DIV/0!</v>
      </c>
      <c r="BX45" s="20">
        <f t="shared" si="37"/>
        <v>0</v>
      </c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1" t="e">
        <f t="shared" si="6"/>
        <v>#DIV/0!</v>
      </c>
      <c r="CU45" s="20">
        <f t="shared" si="41"/>
        <v>0</v>
      </c>
      <c r="CV45" s="20">
        <f t="shared" si="38"/>
        <v>0</v>
      </c>
      <c r="CW45" s="20">
        <f t="shared" si="38"/>
        <v>0</v>
      </c>
      <c r="CX45" s="20">
        <f t="shared" si="38"/>
        <v>0</v>
      </c>
      <c r="CY45" s="20">
        <f t="shared" si="38"/>
        <v>0</v>
      </c>
      <c r="CZ45" s="20">
        <f t="shared" si="38"/>
        <v>0</v>
      </c>
      <c r="DA45" s="20">
        <f t="shared" si="38"/>
        <v>0</v>
      </c>
      <c r="DB45" s="20">
        <f t="shared" si="38"/>
        <v>0</v>
      </c>
      <c r="DC45" s="20">
        <f t="shared" si="38"/>
        <v>0</v>
      </c>
      <c r="DD45" s="20">
        <f t="shared" si="38"/>
        <v>0</v>
      </c>
      <c r="DE45" s="20">
        <f t="shared" si="38"/>
        <v>0</v>
      </c>
      <c r="DF45" s="20">
        <f t="shared" si="38"/>
        <v>0</v>
      </c>
      <c r="DG45" s="20">
        <f t="shared" si="38"/>
        <v>0</v>
      </c>
      <c r="DH45" s="20">
        <f t="shared" si="38"/>
        <v>0</v>
      </c>
      <c r="DI45" s="20">
        <f t="shared" si="38"/>
        <v>0</v>
      </c>
      <c r="DJ45" s="20">
        <f t="shared" si="38"/>
        <v>0</v>
      </c>
      <c r="DK45" s="20">
        <f t="shared" si="38"/>
        <v>0</v>
      </c>
      <c r="DL45" s="20">
        <f t="shared" si="39"/>
        <v>0</v>
      </c>
      <c r="DM45" s="20">
        <f t="shared" si="39"/>
        <v>0</v>
      </c>
      <c r="DN45" s="20">
        <f t="shared" si="39"/>
        <v>0</v>
      </c>
      <c r="DO45" s="20">
        <f t="shared" si="39"/>
        <v>0</v>
      </c>
      <c r="DP45" s="20">
        <f t="shared" si="39"/>
        <v>0</v>
      </c>
      <c r="DR45" s="172"/>
    </row>
    <row r="46" spans="1:125" ht="46.5" hidden="1" customHeight="1" x14ac:dyDescent="0.3">
      <c r="A46" s="26"/>
      <c r="B46" s="219"/>
      <c r="C46" s="148" t="s">
        <v>153</v>
      </c>
      <c r="D46" s="151" t="s">
        <v>154</v>
      </c>
      <c r="E46" s="45">
        <v>410</v>
      </c>
      <c r="F46" s="149" t="s">
        <v>133</v>
      </c>
      <c r="G46" s="20">
        <f t="shared" si="10"/>
        <v>181899873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v>91899873</v>
      </c>
      <c r="AB46" s="20"/>
      <c r="AC46" s="21">
        <f>+AD46/G46</f>
        <v>1</v>
      </c>
      <c r="AD46" s="20">
        <f t="shared" si="34"/>
        <v>181899873</v>
      </c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>
        <f>+'[1]ENERO 2019'!$Y$443</f>
        <v>90000000</v>
      </c>
      <c r="AU46" s="20"/>
      <c r="AV46" s="20"/>
      <c r="AW46" s="20"/>
      <c r="AX46" s="20">
        <f>+'[1]ENERO 2019'!$AC$443</f>
        <v>91899873</v>
      </c>
      <c r="AY46" s="20"/>
      <c r="AZ46" s="21">
        <f>1-AC46</f>
        <v>0</v>
      </c>
      <c r="BA46" s="20">
        <f t="shared" si="40"/>
        <v>0</v>
      </c>
      <c r="BB46" s="20">
        <f>H46-AE46</f>
        <v>0</v>
      </c>
      <c r="BC46" s="20">
        <f>I46-AF46</f>
        <v>0</v>
      </c>
      <c r="BD46" s="20">
        <f t="shared" si="35"/>
        <v>0</v>
      </c>
      <c r="BE46" s="20">
        <f t="shared" si="35"/>
        <v>0</v>
      </c>
      <c r="BF46" s="20">
        <f t="shared" si="35"/>
        <v>0</v>
      </c>
      <c r="BG46" s="20">
        <f t="shared" si="35"/>
        <v>0</v>
      </c>
      <c r="BH46" s="20">
        <f t="shared" si="35"/>
        <v>0</v>
      </c>
      <c r="BI46" s="20">
        <f t="shared" si="35"/>
        <v>0</v>
      </c>
      <c r="BJ46" s="20">
        <f t="shared" si="35"/>
        <v>0</v>
      </c>
      <c r="BK46" s="20">
        <f t="shared" si="35"/>
        <v>0</v>
      </c>
      <c r="BL46" s="20">
        <f t="shared" si="35"/>
        <v>0</v>
      </c>
      <c r="BM46" s="20">
        <f t="shared" si="35"/>
        <v>0</v>
      </c>
      <c r="BN46" s="20">
        <f t="shared" si="35"/>
        <v>0</v>
      </c>
      <c r="BO46" s="20">
        <f t="shared" si="35"/>
        <v>0</v>
      </c>
      <c r="BP46" s="20">
        <f t="shared" si="35"/>
        <v>0</v>
      </c>
      <c r="BQ46" s="20">
        <f t="shared" si="35"/>
        <v>0</v>
      </c>
      <c r="BR46" s="20">
        <f t="shared" si="36"/>
        <v>0</v>
      </c>
      <c r="BS46" s="20">
        <f t="shared" si="36"/>
        <v>0</v>
      </c>
      <c r="BT46" s="20">
        <f t="shared" si="36"/>
        <v>0</v>
      </c>
      <c r="BU46" s="20">
        <f t="shared" si="36"/>
        <v>0</v>
      </c>
      <c r="BV46" s="20">
        <f t="shared" si="36"/>
        <v>0</v>
      </c>
      <c r="BW46" s="21">
        <f>+BX46/G46</f>
        <v>0.26625159325977099</v>
      </c>
      <c r="BX46" s="20">
        <f>SUM(BY46:CS46)</f>
        <v>48431131</v>
      </c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>
        <f>+'[1]ENERO 2019'!$H$441</f>
        <v>48431131</v>
      </c>
      <c r="CO46" s="20"/>
      <c r="CP46" s="20"/>
      <c r="CQ46" s="20"/>
      <c r="CR46" s="20"/>
      <c r="CS46" s="20"/>
      <c r="CT46" s="21">
        <f>1-BW46</f>
        <v>0.73374840674022901</v>
      </c>
      <c r="CU46" s="20">
        <f t="shared" si="41"/>
        <v>133468742</v>
      </c>
      <c r="CV46" s="20">
        <f>H46-BY46</f>
        <v>0</v>
      </c>
      <c r="CW46" s="20">
        <f>I46-BZ46</f>
        <v>0</v>
      </c>
      <c r="CX46" s="20">
        <f t="shared" si="38"/>
        <v>0</v>
      </c>
      <c r="CY46" s="20">
        <f t="shared" si="38"/>
        <v>0</v>
      </c>
      <c r="CZ46" s="20">
        <f t="shared" si="38"/>
        <v>0</v>
      </c>
      <c r="DA46" s="20">
        <f t="shared" si="38"/>
        <v>0</v>
      </c>
      <c r="DB46" s="20">
        <f t="shared" si="38"/>
        <v>0</v>
      </c>
      <c r="DC46" s="20">
        <f t="shared" si="38"/>
        <v>0</v>
      </c>
      <c r="DD46" s="20">
        <f t="shared" si="38"/>
        <v>0</v>
      </c>
      <c r="DE46" s="20">
        <f t="shared" si="38"/>
        <v>0</v>
      </c>
      <c r="DF46" s="20">
        <f t="shared" si="38"/>
        <v>0</v>
      </c>
      <c r="DG46" s="20">
        <f t="shared" si="38"/>
        <v>0</v>
      </c>
      <c r="DH46" s="20">
        <f t="shared" si="38"/>
        <v>0</v>
      </c>
      <c r="DI46" s="20">
        <f t="shared" si="38"/>
        <v>0</v>
      </c>
      <c r="DJ46" s="20">
        <f t="shared" si="38"/>
        <v>0</v>
      </c>
      <c r="DK46" s="20">
        <f t="shared" si="38"/>
        <v>41568869</v>
      </c>
      <c r="DL46" s="20">
        <f t="shared" si="39"/>
        <v>0</v>
      </c>
      <c r="DM46" s="20">
        <f t="shared" si="39"/>
        <v>0</v>
      </c>
      <c r="DN46" s="20">
        <f t="shared" si="39"/>
        <v>0</v>
      </c>
      <c r="DO46" s="20">
        <f t="shared" si="39"/>
        <v>91899873</v>
      </c>
      <c r="DP46" s="20">
        <f t="shared" si="39"/>
        <v>0</v>
      </c>
      <c r="DR46" s="172"/>
    </row>
    <row r="47" spans="1:125" ht="39" hidden="1" customHeight="1" x14ac:dyDescent="0.3">
      <c r="A47" s="26"/>
      <c r="B47" s="219"/>
      <c r="C47" s="148" t="s">
        <v>155</v>
      </c>
      <c r="D47" s="151" t="s">
        <v>156</v>
      </c>
      <c r="E47" s="45">
        <v>410</v>
      </c>
      <c r="F47" s="149" t="s">
        <v>147</v>
      </c>
      <c r="G47" s="20">
        <f t="shared" si="10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1" t="e">
        <f t="shared" si="24"/>
        <v>#DIV/0!</v>
      </c>
      <c r="AD47" s="20">
        <f t="shared" si="34"/>
        <v>0</v>
      </c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1" t="e">
        <f t="shared" si="12"/>
        <v>#DIV/0!</v>
      </c>
      <c r="BA47" s="20">
        <f t="shared" si="40"/>
        <v>0</v>
      </c>
      <c r="BB47" s="20">
        <f t="shared" si="35"/>
        <v>0</v>
      </c>
      <c r="BC47" s="20">
        <f t="shared" si="35"/>
        <v>0</v>
      </c>
      <c r="BD47" s="20">
        <f t="shared" si="35"/>
        <v>0</v>
      </c>
      <c r="BE47" s="20">
        <f t="shared" si="35"/>
        <v>0</v>
      </c>
      <c r="BF47" s="20">
        <f t="shared" si="35"/>
        <v>0</v>
      </c>
      <c r="BG47" s="20">
        <f t="shared" si="35"/>
        <v>0</v>
      </c>
      <c r="BH47" s="20">
        <f t="shared" si="35"/>
        <v>0</v>
      </c>
      <c r="BI47" s="20">
        <f t="shared" si="35"/>
        <v>0</v>
      </c>
      <c r="BJ47" s="20">
        <f t="shared" si="35"/>
        <v>0</v>
      </c>
      <c r="BK47" s="20">
        <f t="shared" si="35"/>
        <v>0</v>
      </c>
      <c r="BL47" s="20">
        <f t="shared" si="35"/>
        <v>0</v>
      </c>
      <c r="BM47" s="20">
        <f t="shared" si="35"/>
        <v>0</v>
      </c>
      <c r="BN47" s="20">
        <f t="shared" si="35"/>
        <v>0</v>
      </c>
      <c r="BO47" s="20">
        <f t="shared" si="35"/>
        <v>0</v>
      </c>
      <c r="BP47" s="20">
        <f t="shared" si="35"/>
        <v>0</v>
      </c>
      <c r="BQ47" s="20">
        <f t="shared" si="35"/>
        <v>0</v>
      </c>
      <c r="BR47" s="20">
        <f t="shared" si="36"/>
        <v>0</v>
      </c>
      <c r="BS47" s="20">
        <f t="shared" si="36"/>
        <v>0</v>
      </c>
      <c r="BT47" s="20">
        <f t="shared" si="36"/>
        <v>0</v>
      </c>
      <c r="BU47" s="20">
        <f t="shared" si="36"/>
        <v>0</v>
      </c>
      <c r="BV47" s="20">
        <f t="shared" si="36"/>
        <v>0</v>
      </c>
      <c r="BW47" s="21" t="e">
        <f t="shared" si="22"/>
        <v>#DIV/0!</v>
      </c>
      <c r="BX47" s="20">
        <f t="shared" si="37"/>
        <v>0</v>
      </c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1" t="e">
        <f t="shared" si="6"/>
        <v>#DIV/0!</v>
      </c>
      <c r="CU47" s="20">
        <f t="shared" si="41"/>
        <v>0</v>
      </c>
      <c r="CV47" s="20">
        <f t="shared" si="38"/>
        <v>0</v>
      </c>
      <c r="CW47" s="20">
        <f t="shared" si="38"/>
        <v>0</v>
      </c>
      <c r="CX47" s="20">
        <f t="shared" si="38"/>
        <v>0</v>
      </c>
      <c r="CY47" s="20">
        <f t="shared" si="38"/>
        <v>0</v>
      </c>
      <c r="CZ47" s="20">
        <f t="shared" si="38"/>
        <v>0</v>
      </c>
      <c r="DA47" s="20">
        <f t="shared" si="38"/>
        <v>0</v>
      </c>
      <c r="DB47" s="20">
        <f t="shared" si="38"/>
        <v>0</v>
      </c>
      <c r="DC47" s="20">
        <f t="shared" si="38"/>
        <v>0</v>
      </c>
      <c r="DD47" s="20">
        <f t="shared" si="38"/>
        <v>0</v>
      </c>
      <c r="DE47" s="20">
        <f t="shared" si="38"/>
        <v>0</v>
      </c>
      <c r="DF47" s="20">
        <f t="shared" si="38"/>
        <v>0</v>
      </c>
      <c r="DG47" s="20">
        <f t="shared" si="38"/>
        <v>0</v>
      </c>
      <c r="DH47" s="20">
        <f t="shared" si="38"/>
        <v>0</v>
      </c>
      <c r="DI47" s="20">
        <f t="shared" si="38"/>
        <v>0</v>
      </c>
      <c r="DJ47" s="20">
        <f t="shared" si="38"/>
        <v>0</v>
      </c>
      <c r="DK47" s="20">
        <f t="shared" si="38"/>
        <v>0</v>
      </c>
      <c r="DL47" s="20">
        <f t="shared" si="39"/>
        <v>0</v>
      </c>
      <c r="DM47" s="20">
        <f t="shared" si="39"/>
        <v>0</v>
      </c>
      <c r="DN47" s="20">
        <f t="shared" si="39"/>
        <v>0</v>
      </c>
      <c r="DO47" s="20">
        <f t="shared" si="39"/>
        <v>0</v>
      </c>
      <c r="DP47" s="20">
        <f t="shared" si="39"/>
        <v>0</v>
      </c>
      <c r="DR47" s="172"/>
    </row>
    <row r="48" spans="1:125" ht="64.5" hidden="1" customHeight="1" x14ac:dyDescent="0.3">
      <c r="A48" s="26"/>
      <c r="B48" s="219"/>
      <c r="C48" s="148" t="s">
        <v>157</v>
      </c>
      <c r="D48" s="151" t="s">
        <v>158</v>
      </c>
      <c r="E48" s="45">
        <v>410</v>
      </c>
      <c r="F48" s="149" t="s">
        <v>159</v>
      </c>
      <c r="G48" s="20">
        <f t="shared" si="10"/>
        <v>88000000</v>
      </c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>
        <f>88000000</f>
        <v>88000000</v>
      </c>
      <c r="AC48" s="21">
        <f>+AD48/G48</f>
        <v>0.24831818181818183</v>
      </c>
      <c r="AD48" s="20">
        <f t="shared" si="34"/>
        <v>21852000</v>
      </c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>
        <f>+'[1]ENERO 2019'!$AF$465</f>
        <v>21852000</v>
      </c>
      <c r="AZ48" s="21">
        <f>1-AC48</f>
        <v>0.75168181818181812</v>
      </c>
      <c r="BA48" s="20">
        <f t="shared" si="40"/>
        <v>66148000</v>
      </c>
      <c r="BB48" s="20">
        <f>H48-AE48</f>
        <v>0</v>
      </c>
      <c r="BC48" s="20">
        <f>I48-AF48</f>
        <v>0</v>
      </c>
      <c r="BD48" s="20">
        <f t="shared" si="35"/>
        <v>0</v>
      </c>
      <c r="BE48" s="20">
        <f t="shared" si="35"/>
        <v>0</v>
      </c>
      <c r="BF48" s="20">
        <f t="shared" si="35"/>
        <v>0</v>
      </c>
      <c r="BG48" s="20">
        <f t="shared" si="35"/>
        <v>0</v>
      </c>
      <c r="BH48" s="20">
        <f t="shared" si="35"/>
        <v>0</v>
      </c>
      <c r="BI48" s="20">
        <f t="shared" si="35"/>
        <v>0</v>
      </c>
      <c r="BJ48" s="20">
        <f t="shared" si="35"/>
        <v>0</v>
      </c>
      <c r="BK48" s="20">
        <f t="shared" si="35"/>
        <v>0</v>
      </c>
      <c r="BL48" s="20">
        <f t="shared" si="35"/>
        <v>0</v>
      </c>
      <c r="BM48" s="20">
        <f t="shared" si="35"/>
        <v>0</v>
      </c>
      <c r="BN48" s="20">
        <f t="shared" si="35"/>
        <v>0</v>
      </c>
      <c r="BO48" s="20">
        <f t="shared" si="35"/>
        <v>0</v>
      </c>
      <c r="BP48" s="20">
        <f t="shared" si="35"/>
        <v>0</v>
      </c>
      <c r="BQ48" s="20">
        <f t="shared" si="35"/>
        <v>0</v>
      </c>
      <c r="BR48" s="20">
        <f t="shared" si="36"/>
        <v>0</v>
      </c>
      <c r="BS48" s="20">
        <f t="shared" si="36"/>
        <v>0</v>
      </c>
      <c r="BT48" s="20">
        <f t="shared" si="36"/>
        <v>0</v>
      </c>
      <c r="BU48" s="20">
        <f t="shared" si="36"/>
        <v>0</v>
      </c>
      <c r="BV48" s="20">
        <f t="shared" si="36"/>
        <v>66148000</v>
      </c>
      <c r="BW48" s="21">
        <f>+BX48/G48</f>
        <v>8.9227272727272725E-2</v>
      </c>
      <c r="BX48" s="20">
        <f>SUM(BY48:CS48)</f>
        <v>7852000</v>
      </c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>
        <f>+'[1]ENERO 2019'!$H$463</f>
        <v>7852000</v>
      </c>
      <c r="CT48" s="21">
        <f>1-BW48</f>
        <v>0.91077272727272729</v>
      </c>
      <c r="CU48" s="20">
        <f t="shared" si="41"/>
        <v>80148000</v>
      </c>
      <c r="CV48" s="20">
        <f>H48-BY48</f>
        <v>0</v>
      </c>
      <c r="CW48" s="20">
        <f>I48-BZ48</f>
        <v>0</v>
      </c>
      <c r="CX48" s="20">
        <f t="shared" si="38"/>
        <v>0</v>
      </c>
      <c r="CY48" s="20">
        <f t="shared" si="38"/>
        <v>0</v>
      </c>
      <c r="CZ48" s="20">
        <f t="shared" si="38"/>
        <v>0</v>
      </c>
      <c r="DA48" s="20">
        <f t="shared" si="38"/>
        <v>0</v>
      </c>
      <c r="DB48" s="20">
        <f t="shared" si="38"/>
        <v>0</v>
      </c>
      <c r="DC48" s="20">
        <f t="shared" si="38"/>
        <v>0</v>
      </c>
      <c r="DD48" s="20">
        <f t="shared" si="38"/>
        <v>0</v>
      </c>
      <c r="DE48" s="20">
        <f t="shared" si="38"/>
        <v>0</v>
      </c>
      <c r="DF48" s="20">
        <f t="shared" si="38"/>
        <v>0</v>
      </c>
      <c r="DG48" s="20">
        <f t="shared" si="38"/>
        <v>0</v>
      </c>
      <c r="DH48" s="20">
        <f t="shared" si="38"/>
        <v>0</v>
      </c>
      <c r="DI48" s="20">
        <f t="shared" si="38"/>
        <v>0</v>
      </c>
      <c r="DJ48" s="20">
        <f t="shared" si="38"/>
        <v>0</v>
      </c>
      <c r="DK48" s="20">
        <f t="shared" si="38"/>
        <v>0</v>
      </c>
      <c r="DL48" s="20">
        <f t="shared" si="39"/>
        <v>0</v>
      </c>
      <c r="DM48" s="20">
        <f t="shared" si="39"/>
        <v>0</v>
      </c>
      <c r="DN48" s="20">
        <f t="shared" si="39"/>
        <v>0</v>
      </c>
      <c r="DO48" s="20">
        <f t="shared" si="39"/>
        <v>0</v>
      </c>
      <c r="DP48" s="20">
        <f t="shared" si="39"/>
        <v>80148000</v>
      </c>
      <c r="DR48" s="172"/>
    </row>
    <row r="49" spans="1:122" ht="32.25" hidden="1" customHeight="1" x14ac:dyDescent="0.3">
      <c r="A49" s="26"/>
      <c r="B49" s="45"/>
      <c r="C49" s="148" t="s">
        <v>160</v>
      </c>
      <c r="D49" s="151" t="s">
        <v>161</v>
      </c>
      <c r="E49" s="45">
        <v>410</v>
      </c>
      <c r="F49" s="152" t="s">
        <v>133</v>
      </c>
      <c r="G49" s="20">
        <f t="shared" si="10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1" t="e">
        <f t="shared" ref="AC49:AC56" si="42">+AD49/G49</f>
        <v>#DIV/0!</v>
      </c>
      <c r="AD49" s="20">
        <f t="shared" si="34"/>
        <v>0</v>
      </c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1" t="e">
        <f t="shared" ref="AZ49:AZ56" si="43">1-AC49</f>
        <v>#DIV/0!</v>
      </c>
      <c r="BA49" s="20">
        <f t="shared" si="40"/>
        <v>0</v>
      </c>
      <c r="BB49" s="20">
        <f t="shared" ref="BB49:BQ64" si="44">H49-AE49</f>
        <v>0</v>
      </c>
      <c r="BC49" s="20">
        <f t="shared" si="44"/>
        <v>0</v>
      </c>
      <c r="BD49" s="20">
        <f t="shared" si="35"/>
        <v>0</v>
      </c>
      <c r="BE49" s="20">
        <f t="shared" si="35"/>
        <v>0</v>
      </c>
      <c r="BF49" s="20">
        <f t="shared" si="35"/>
        <v>0</v>
      </c>
      <c r="BG49" s="20">
        <f t="shared" si="35"/>
        <v>0</v>
      </c>
      <c r="BH49" s="20">
        <f t="shared" si="35"/>
        <v>0</v>
      </c>
      <c r="BI49" s="20">
        <f t="shared" si="35"/>
        <v>0</v>
      </c>
      <c r="BJ49" s="20">
        <f t="shared" si="35"/>
        <v>0</v>
      </c>
      <c r="BK49" s="20">
        <f t="shared" si="35"/>
        <v>0</v>
      </c>
      <c r="BL49" s="20">
        <f t="shared" si="35"/>
        <v>0</v>
      </c>
      <c r="BM49" s="20">
        <f t="shared" si="35"/>
        <v>0</v>
      </c>
      <c r="BN49" s="20">
        <f t="shared" si="35"/>
        <v>0</v>
      </c>
      <c r="BO49" s="20">
        <f t="shared" si="35"/>
        <v>0</v>
      </c>
      <c r="BP49" s="20">
        <f t="shared" si="35"/>
        <v>0</v>
      </c>
      <c r="BQ49" s="20">
        <f t="shared" si="35"/>
        <v>0</v>
      </c>
      <c r="BR49" s="20">
        <f t="shared" si="36"/>
        <v>0</v>
      </c>
      <c r="BS49" s="20">
        <f t="shared" si="36"/>
        <v>0</v>
      </c>
      <c r="BT49" s="20">
        <f t="shared" si="36"/>
        <v>0</v>
      </c>
      <c r="BU49" s="20">
        <f t="shared" si="36"/>
        <v>0</v>
      </c>
      <c r="BV49" s="20">
        <f t="shared" si="36"/>
        <v>0</v>
      </c>
      <c r="BW49" s="21" t="e">
        <f t="shared" ref="BW49:BW56" si="45">+BX49/G49</f>
        <v>#DIV/0!</v>
      </c>
      <c r="BX49" s="20">
        <f t="shared" ref="BX49:BX56" si="46">SUM(BY49:CS49)</f>
        <v>0</v>
      </c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1" t="e">
        <f t="shared" ref="CT49:CT56" si="47">1-BW49</f>
        <v>#DIV/0!</v>
      </c>
      <c r="CU49" s="20">
        <f t="shared" si="41"/>
        <v>0</v>
      </c>
      <c r="CV49" s="20">
        <f t="shared" ref="CV49:DK64" si="48">H49-BY49</f>
        <v>0</v>
      </c>
      <c r="CW49" s="20">
        <f t="shared" si="48"/>
        <v>0</v>
      </c>
      <c r="CX49" s="20">
        <f t="shared" si="38"/>
        <v>0</v>
      </c>
      <c r="CY49" s="20">
        <f t="shared" si="38"/>
        <v>0</v>
      </c>
      <c r="CZ49" s="20">
        <f t="shared" si="38"/>
        <v>0</v>
      </c>
      <c r="DA49" s="20">
        <f t="shared" si="38"/>
        <v>0</v>
      </c>
      <c r="DB49" s="20">
        <f t="shared" si="38"/>
        <v>0</v>
      </c>
      <c r="DC49" s="20">
        <f t="shared" si="38"/>
        <v>0</v>
      </c>
      <c r="DD49" s="20">
        <f t="shared" si="38"/>
        <v>0</v>
      </c>
      <c r="DE49" s="20">
        <f t="shared" si="38"/>
        <v>0</v>
      </c>
      <c r="DF49" s="20">
        <f t="shared" si="38"/>
        <v>0</v>
      </c>
      <c r="DG49" s="20">
        <f t="shared" si="38"/>
        <v>0</v>
      </c>
      <c r="DH49" s="20">
        <f t="shared" si="38"/>
        <v>0</v>
      </c>
      <c r="DI49" s="20">
        <f t="shared" si="38"/>
        <v>0</v>
      </c>
      <c r="DJ49" s="20">
        <f t="shared" si="38"/>
        <v>0</v>
      </c>
      <c r="DK49" s="20">
        <f t="shared" si="38"/>
        <v>0</v>
      </c>
      <c r="DL49" s="20">
        <f t="shared" si="39"/>
        <v>0</v>
      </c>
      <c r="DM49" s="20">
        <f t="shared" si="39"/>
        <v>0</v>
      </c>
      <c r="DN49" s="20">
        <f t="shared" si="39"/>
        <v>0</v>
      </c>
      <c r="DO49" s="20">
        <f t="shared" si="39"/>
        <v>0</v>
      </c>
      <c r="DP49" s="20">
        <f t="shared" si="39"/>
        <v>0</v>
      </c>
      <c r="DR49" s="172"/>
    </row>
    <row r="50" spans="1:122" ht="35.25" hidden="1" customHeight="1" x14ac:dyDescent="0.3">
      <c r="A50" s="26"/>
      <c r="B50" s="45"/>
      <c r="C50" s="148" t="s">
        <v>162</v>
      </c>
      <c r="D50" s="151" t="s">
        <v>163</v>
      </c>
      <c r="E50" s="45">
        <v>410</v>
      </c>
      <c r="F50" s="152" t="s">
        <v>133</v>
      </c>
      <c r="G50" s="20">
        <f t="shared" si="10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1" t="e">
        <f t="shared" si="42"/>
        <v>#DIV/0!</v>
      </c>
      <c r="AD50" s="20">
        <f t="shared" si="34"/>
        <v>0</v>
      </c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1" t="e">
        <f t="shared" si="43"/>
        <v>#DIV/0!</v>
      </c>
      <c r="BA50" s="20">
        <f t="shared" si="40"/>
        <v>0</v>
      </c>
      <c r="BB50" s="20">
        <f t="shared" si="44"/>
        <v>0</v>
      </c>
      <c r="BC50" s="20">
        <f t="shared" si="44"/>
        <v>0</v>
      </c>
      <c r="BD50" s="20">
        <f t="shared" si="35"/>
        <v>0</v>
      </c>
      <c r="BE50" s="20">
        <f t="shared" si="35"/>
        <v>0</v>
      </c>
      <c r="BF50" s="20">
        <f t="shared" si="35"/>
        <v>0</v>
      </c>
      <c r="BG50" s="20">
        <f t="shared" si="35"/>
        <v>0</v>
      </c>
      <c r="BH50" s="20">
        <f t="shared" si="35"/>
        <v>0</v>
      </c>
      <c r="BI50" s="20">
        <f t="shared" si="35"/>
        <v>0</v>
      </c>
      <c r="BJ50" s="20">
        <f t="shared" si="35"/>
        <v>0</v>
      </c>
      <c r="BK50" s="20">
        <f t="shared" si="35"/>
        <v>0</v>
      </c>
      <c r="BL50" s="20">
        <f t="shared" si="35"/>
        <v>0</v>
      </c>
      <c r="BM50" s="20">
        <f t="shared" si="35"/>
        <v>0</v>
      </c>
      <c r="BN50" s="20">
        <f t="shared" si="35"/>
        <v>0</v>
      </c>
      <c r="BO50" s="20">
        <f t="shared" si="35"/>
        <v>0</v>
      </c>
      <c r="BP50" s="20">
        <f t="shared" si="35"/>
        <v>0</v>
      </c>
      <c r="BQ50" s="20">
        <f t="shared" si="35"/>
        <v>0</v>
      </c>
      <c r="BR50" s="20">
        <f t="shared" si="36"/>
        <v>0</v>
      </c>
      <c r="BS50" s="20">
        <f t="shared" si="36"/>
        <v>0</v>
      </c>
      <c r="BT50" s="20">
        <f t="shared" si="36"/>
        <v>0</v>
      </c>
      <c r="BU50" s="20">
        <f t="shared" si="36"/>
        <v>0</v>
      </c>
      <c r="BV50" s="20">
        <f t="shared" si="36"/>
        <v>0</v>
      </c>
      <c r="BW50" s="21" t="e">
        <f t="shared" si="45"/>
        <v>#DIV/0!</v>
      </c>
      <c r="BX50" s="20">
        <f t="shared" si="46"/>
        <v>0</v>
      </c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1" t="e">
        <f t="shared" si="47"/>
        <v>#DIV/0!</v>
      </c>
      <c r="CU50" s="20">
        <f t="shared" si="41"/>
        <v>0</v>
      </c>
      <c r="CV50" s="20">
        <f t="shared" si="48"/>
        <v>0</v>
      </c>
      <c r="CW50" s="20">
        <f t="shared" si="48"/>
        <v>0</v>
      </c>
      <c r="CX50" s="20">
        <f t="shared" si="38"/>
        <v>0</v>
      </c>
      <c r="CY50" s="20">
        <f t="shared" si="38"/>
        <v>0</v>
      </c>
      <c r="CZ50" s="20">
        <f t="shared" si="38"/>
        <v>0</v>
      </c>
      <c r="DA50" s="20">
        <f t="shared" si="38"/>
        <v>0</v>
      </c>
      <c r="DB50" s="20">
        <f t="shared" si="38"/>
        <v>0</v>
      </c>
      <c r="DC50" s="20">
        <f t="shared" si="38"/>
        <v>0</v>
      </c>
      <c r="DD50" s="20">
        <f t="shared" si="38"/>
        <v>0</v>
      </c>
      <c r="DE50" s="20">
        <f t="shared" si="38"/>
        <v>0</v>
      </c>
      <c r="DF50" s="20">
        <f t="shared" si="38"/>
        <v>0</v>
      </c>
      <c r="DG50" s="20">
        <f t="shared" si="38"/>
        <v>0</v>
      </c>
      <c r="DH50" s="20">
        <f t="shared" si="38"/>
        <v>0</v>
      </c>
      <c r="DI50" s="20">
        <f t="shared" si="38"/>
        <v>0</v>
      </c>
      <c r="DJ50" s="20">
        <f t="shared" si="38"/>
        <v>0</v>
      </c>
      <c r="DK50" s="20">
        <f t="shared" si="38"/>
        <v>0</v>
      </c>
      <c r="DL50" s="20">
        <f t="shared" si="39"/>
        <v>0</v>
      </c>
      <c r="DM50" s="20">
        <f t="shared" si="39"/>
        <v>0</v>
      </c>
      <c r="DN50" s="20">
        <f t="shared" si="39"/>
        <v>0</v>
      </c>
      <c r="DO50" s="20">
        <f t="shared" si="39"/>
        <v>0</v>
      </c>
      <c r="DP50" s="20">
        <f t="shared" si="39"/>
        <v>0</v>
      </c>
      <c r="DR50" s="172"/>
    </row>
    <row r="51" spans="1:122" ht="32.25" hidden="1" customHeight="1" x14ac:dyDescent="0.3">
      <c r="A51" s="26"/>
      <c r="B51" s="45"/>
      <c r="C51" s="148" t="s">
        <v>164</v>
      </c>
      <c r="D51" s="151" t="s">
        <v>165</v>
      </c>
      <c r="E51" s="45">
        <v>410</v>
      </c>
      <c r="F51" s="152" t="s">
        <v>133</v>
      </c>
      <c r="G51" s="20">
        <f t="shared" si="10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1" t="e">
        <f t="shared" si="42"/>
        <v>#DIV/0!</v>
      </c>
      <c r="AD51" s="20">
        <f t="shared" si="34"/>
        <v>0</v>
      </c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1" t="e">
        <f t="shared" si="43"/>
        <v>#DIV/0!</v>
      </c>
      <c r="BA51" s="20">
        <f t="shared" si="40"/>
        <v>0</v>
      </c>
      <c r="BB51" s="20">
        <f t="shared" si="44"/>
        <v>0</v>
      </c>
      <c r="BC51" s="20">
        <f t="shared" si="44"/>
        <v>0</v>
      </c>
      <c r="BD51" s="20">
        <f t="shared" si="35"/>
        <v>0</v>
      </c>
      <c r="BE51" s="20">
        <f t="shared" si="35"/>
        <v>0</v>
      </c>
      <c r="BF51" s="20">
        <f t="shared" si="35"/>
        <v>0</v>
      </c>
      <c r="BG51" s="20">
        <f t="shared" si="35"/>
        <v>0</v>
      </c>
      <c r="BH51" s="20">
        <f t="shared" si="35"/>
        <v>0</v>
      </c>
      <c r="BI51" s="20">
        <f t="shared" si="35"/>
        <v>0</v>
      </c>
      <c r="BJ51" s="20">
        <f t="shared" si="35"/>
        <v>0</v>
      </c>
      <c r="BK51" s="20">
        <f t="shared" si="35"/>
        <v>0</v>
      </c>
      <c r="BL51" s="20">
        <f t="shared" si="35"/>
        <v>0</v>
      </c>
      <c r="BM51" s="20">
        <f t="shared" si="35"/>
        <v>0</v>
      </c>
      <c r="BN51" s="20">
        <f t="shared" si="35"/>
        <v>0</v>
      </c>
      <c r="BO51" s="20">
        <f t="shared" si="35"/>
        <v>0</v>
      </c>
      <c r="BP51" s="20">
        <f t="shared" si="35"/>
        <v>0</v>
      </c>
      <c r="BQ51" s="20">
        <f t="shared" si="35"/>
        <v>0</v>
      </c>
      <c r="BR51" s="20">
        <f t="shared" si="36"/>
        <v>0</v>
      </c>
      <c r="BS51" s="20">
        <f t="shared" si="36"/>
        <v>0</v>
      </c>
      <c r="BT51" s="20">
        <f t="shared" si="36"/>
        <v>0</v>
      </c>
      <c r="BU51" s="20">
        <f t="shared" si="36"/>
        <v>0</v>
      </c>
      <c r="BV51" s="20">
        <f t="shared" si="36"/>
        <v>0</v>
      </c>
      <c r="BW51" s="21" t="e">
        <f t="shared" si="45"/>
        <v>#DIV/0!</v>
      </c>
      <c r="BX51" s="20">
        <f t="shared" si="46"/>
        <v>0</v>
      </c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1" t="e">
        <f t="shared" si="47"/>
        <v>#DIV/0!</v>
      </c>
      <c r="CU51" s="20">
        <f t="shared" si="41"/>
        <v>0</v>
      </c>
      <c r="CV51" s="20">
        <f t="shared" si="48"/>
        <v>0</v>
      </c>
      <c r="CW51" s="20">
        <f t="shared" si="48"/>
        <v>0</v>
      </c>
      <c r="CX51" s="20">
        <f t="shared" si="38"/>
        <v>0</v>
      </c>
      <c r="CY51" s="20">
        <f t="shared" si="38"/>
        <v>0</v>
      </c>
      <c r="CZ51" s="20">
        <f t="shared" si="38"/>
        <v>0</v>
      </c>
      <c r="DA51" s="20">
        <f t="shared" si="38"/>
        <v>0</v>
      </c>
      <c r="DB51" s="20">
        <f t="shared" si="38"/>
        <v>0</v>
      </c>
      <c r="DC51" s="20">
        <f t="shared" si="38"/>
        <v>0</v>
      </c>
      <c r="DD51" s="20">
        <f t="shared" si="38"/>
        <v>0</v>
      </c>
      <c r="DE51" s="20">
        <f t="shared" si="38"/>
        <v>0</v>
      </c>
      <c r="DF51" s="20">
        <f t="shared" si="38"/>
        <v>0</v>
      </c>
      <c r="DG51" s="20">
        <f t="shared" si="38"/>
        <v>0</v>
      </c>
      <c r="DH51" s="20">
        <f t="shared" si="38"/>
        <v>0</v>
      </c>
      <c r="DI51" s="20">
        <f t="shared" si="38"/>
        <v>0</v>
      </c>
      <c r="DJ51" s="20">
        <f t="shared" si="38"/>
        <v>0</v>
      </c>
      <c r="DK51" s="20">
        <f t="shared" si="38"/>
        <v>0</v>
      </c>
      <c r="DL51" s="20">
        <f t="shared" si="39"/>
        <v>0</v>
      </c>
      <c r="DM51" s="20">
        <f t="shared" si="39"/>
        <v>0</v>
      </c>
      <c r="DN51" s="20">
        <f t="shared" si="39"/>
        <v>0</v>
      </c>
      <c r="DO51" s="20">
        <f t="shared" si="39"/>
        <v>0</v>
      </c>
      <c r="DP51" s="20">
        <f t="shared" si="39"/>
        <v>0</v>
      </c>
      <c r="DR51" s="172"/>
    </row>
    <row r="52" spans="1:122" ht="36" hidden="1" customHeight="1" x14ac:dyDescent="0.3">
      <c r="A52" s="26"/>
      <c r="B52" s="45"/>
      <c r="C52" s="148" t="s">
        <v>166</v>
      </c>
      <c r="D52" s="151" t="s">
        <v>167</v>
      </c>
      <c r="E52" s="45">
        <v>410</v>
      </c>
      <c r="F52" s="152" t="s">
        <v>133</v>
      </c>
      <c r="G52" s="20">
        <f t="shared" si="10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1">
        <f t="shared" si="42"/>
        <v>0</v>
      </c>
      <c r="AD52" s="20">
        <f t="shared" si="34"/>
        <v>0</v>
      </c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1">
        <f t="shared" si="43"/>
        <v>1</v>
      </c>
      <c r="BA52" s="20">
        <f t="shared" si="40"/>
        <v>10000000</v>
      </c>
      <c r="BB52" s="20">
        <f t="shared" si="44"/>
        <v>0</v>
      </c>
      <c r="BC52" s="20">
        <f t="shared" si="44"/>
        <v>0</v>
      </c>
      <c r="BD52" s="20">
        <f t="shared" si="35"/>
        <v>0</v>
      </c>
      <c r="BE52" s="20">
        <f t="shared" si="35"/>
        <v>0</v>
      </c>
      <c r="BF52" s="20">
        <f t="shared" si="35"/>
        <v>0</v>
      </c>
      <c r="BG52" s="20">
        <f t="shared" si="35"/>
        <v>0</v>
      </c>
      <c r="BH52" s="20">
        <f t="shared" si="35"/>
        <v>10000000</v>
      </c>
      <c r="BI52" s="20">
        <f t="shared" si="35"/>
        <v>0</v>
      </c>
      <c r="BJ52" s="20">
        <f t="shared" si="35"/>
        <v>0</v>
      </c>
      <c r="BK52" s="20">
        <f t="shared" si="35"/>
        <v>0</v>
      </c>
      <c r="BL52" s="20">
        <f t="shared" si="35"/>
        <v>0</v>
      </c>
      <c r="BM52" s="20">
        <f t="shared" si="35"/>
        <v>0</v>
      </c>
      <c r="BN52" s="20">
        <f t="shared" si="35"/>
        <v>0</v>
      </c>
      <c r="BO52" s="20">
        <f t="shared" si="35"/>
        <v>0</v>
      </c>
      <c r="BP52" s="20">
        <f t="shared" si="35"/>
        <v>0</v>
      </c>
      <c r="BQ52" s="20">
        <f t="shared" si="35"/>
        <v>0</v>
      </c>
      <c r="BR52" s="20">
        <f t="shared" si="36"/>
        <v>0</v>
      </c>
      <c r="BS52" s="20">
        <f t="shared" si="36"/>
        <v>0</v>
      </c>
      <c r="BT52" s="20">
        <f t="shared" si="36"/>
        <v>0</v>
      </c>
      <c r="BU52" s="20">
        <f t="shared" si="36"/>
        <v>0</v>
      </c>
      <c r="BV52" s="20">
        <f t="shared" si="36"/>
        <v>0</v>
      </c>
      <c r="BW52" s="21">
        <f t="shared" si="45"/>
        <v>0</v>
      </c>
      <c r="BX52" s="20">
        <f t="shared" si="46"/>
        <v>0</v>
      </c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1">
        <f t="shared" si="47"/>
        <v>1</v>
      </c>
      <c r="CU52" s="20">
        <f t="shared" si="41"/>
        <v>10000000</v>
      </c>
      <c r="CV52" s="20">
        <f t="shared" si="48"/>
        <v>0</v>
      </c>
      <c r="CW52" s="20">
        <f t="shared" si="48"/>
        <v>0</v>
      </c>
      <c r="CX52" s="20">
        <f t="shared" si="38"/>
        <v>0</v>
      </c>
      <c r="CY52" s="20">
        <f t="shared" si="38"/>
        <v>0</v>
      </c>
      <c r="CZ52" s="20">
        <f t="shared" si="38"/>
        <v>0</v>
      </c>
      <c r="DA52" s="20">
        <f t="shared" si="38"/>
        <v>0</v>
      </c>
      <c r="DB52" s="20">
        <f t="shared" si="38"/>
        <v>10000000</v>
      </c>
      <c r="DC52" s="20">
        <f t="shared" si="38"/>
        <v>0</v>
      </c>
      <c r="DD52" s="20">
        <f t="shared" si="38"/>
        <v>0</v>
      </c>
      <c r="DE52" s="20">
        <f t="shared" si="38"/>
        <v>0</v>
      </c>
      <c r="DF52" s="20">
        <f t="shared" si="38"/>
        <v>0</v>
      </c>
      <c r="DG52" s="20">
        <f t="shared" si="38"/>
        <v>0</v>
      </c>
      <c r="DH52" s="20">
        <f t="shared" si="38"/>
        <v>0</v>
      </c>
      <c r="DI52" s="20">
        <f t="shared" si="38"/>
        <v>0</v>
      </c>
      <c r="DJ52" s="20">
        <f t="shared" si="38"/>
        <v>0</v>
      </c>
      <c r="DK52" s="20">
        <f t="shared" si="38"/>
        <v>0</v>
      </c>
      <c r="DL52" s="20">
        <f t="shared" si="39"/>
        <v>0</v>
      </c>
      <c r="DM52" s="20">
        <f t="shared" si="39"/>
        <v>0</v>
      </c>
      <c r="DN52" s="20">
        <f t="shared" si="39"/>
        <v>0</v>
      </c>
      <c r="DO52" s="20">
        <f t="shared" si="39"/>
        <v>0</v>
      </c>
      <c r="DP52" s="20">
        <f t="shared" si="39"/>
        <v>0</v>
      </c>
      <c r="DR52" s="172"/>
    </row>
    <row r="53" spans="1:122" ht="31.5" hidden="1" customHeight="1" x14ac:dyDescent="0.3">
      <c r="A53" s="26"/>
      <c r="B53" s="45"/>
      <c r="C53" s="148" t="s">
        <v>168</v>
      </c>
      <c r="D53" s="151" t="s">
        <v>169</v>
      </c>
      <c r="E53" s="45">
        <v>410</v>
      </c>
      <c r="F53" s="152" t="s">
        <v>133</v>
      </c>
      <c r="G53" s="20">
        <f t="shared" si="10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1">
        <f t="shared" si="42"/>
        <v>0</v>
      </c>
      <c r="AD53" s="20">
        <f t="shared" si="34"/>
        <v>0</v>
      </c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1">
        <f t="shared" si="43"/>
        <v>1</v>
      </c>
      <c r="BA53" s="20">
        <f t="shared" si="40"/>
        <v>15000000</v>
      </c>
      <c r="BB53" s="20">
        <f t="shared" si="44"/>
        <v>0</v>
      </c>
      <c r="BC53" s="20">
        <f t="shared" si="44"/>
        <v>0</v>
      </c>
      <c r="BD53" s="20">
        <f t="shared" si="35"/>
        <v>0</v>
      </c>
      <c r="BE53" s="20">
        <f t="shared" si="35"/>
        <v>0</v>
      </c>
      <c r="BF53" s="20">
        <f t="shared" si="35"/>
        <v>0</v>
      </c>
      <c r="BG53" s="20">
        <f t="shared" si="35"/>
        <v>0</v>
      </c>
      <c r="BH53" s="20">
        <f t="shared" si="35"/>
        <v>15000000</v>
      </c>
      <c r="BI53" s="20">
        <f t="shared" si="35"/>
        <v>0</v>
      </c>
      <c r="BJ53" s="20">
        <f t="shared" si="35"/>
        <v>0</v>
      </c>
      <c r="BK53" s="20">
        <f t="shared" si="35"/>
        <v>0</v>
      </c>
      <c r="BL53" s="20">
        <f t="shared" si="35"/>
        <v>0</v>
      </c>
      <c r="BM53" s="20">
        <f t="shared" si="35"/>
        <v>0</v>
      </c>
      <c r="BN53" s="20">
        <f t="shared" si="35"/>
        <v>0</v>
      </c>
      <c r="BO53" s="20">
        <f t="shared" si="35"/>
        <v>0</v>
      </c>
      <c r="BP53" s="20">
        <f t="shared" si="35"/>
        <v>0</v>
      </c>
      <c r="BQ53" s="20">
        <f t="shared" si="35"/>
        <v>0</v>
      </c>
      <c r="BR53" s="20">
        <f t="shared" si="36"/>
        <v>0</v>
      </c>
      <c r="BS53" s="20">
        <f t="shared" si="36"/>
        <v>0</v>
      </c>
      <c r="BT53" s="20">
        <f t="shared" si="36"/>
        <v>0</v>
      </c>
      <c r="BU53" s="20">
        <f t="shared" si="36"/>
        <v>0</v>
      </c>
      <c r="BV53" s="20">
        <f t="shared" si="36"/>
        <v>0</v>
      </c>
      <c r="BW53" s="21">
        <f t="shared" si="45"/>
        <v>0</v>
      </c>
      <c r="BX53" s="20">
        <f t="shared" si="46"/>
        <v>0</v>
      </c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1">
        <f t="shared" si="47"/>
        <v>1</v>
      </c>
      <c r="CU53" s="20">
        <f t="shared" si="41"/>
        <v>15000000</v>
      </c>
      <c r="CV53" s="20">
        <f t="shared" si="48"/>
        <v>0</v>
      </c>
      <c r="CW53" s="20">
        <f t="shared" si="48"/>
        <v>0</v>
      </c>
      <c r="CX53" s="20">
        <f t="shared" si="38"/>
        <v>0</v>
      </c>
      <c r="CY53" s="20">
        <f t="shared" si="38"/>
        <v>0</v>
      </c>
      <c r="CZ53" s="20">
        <f t="shared" si="38"/>
        <v>0</v>
      </c>
      <c r="DA53" s="20">
        <f t="shared" si="38"/>
        <v>0</v>
      </c>
      <c r="DB53" s="20">
        <f t="shared" si="38"/>
        <v>15000000</v>
      </c>
      <c r="DC53" s="20">
        <f t="shared" si="38"/>
        <v>0</v>
      </c>
      <c r="DD53" s="20">
        <f t="shared" si="38"/>
        <v>0</v>
      </c>
      <c r="DE53" s="20">
        <f t="shared" si="38"/>
        <v>0</v>
      </c>
      <c r="DF53" s="20">
        <f t="shared" si="38"/>
        <v>0</v>
      </c>
      <c r="DG53" s="20">
        <f t="shared" si="38"/>
        <v>0</v>
      </c>
      <c r="DH53" s="20">
        <f t="shared" si="38"/>
        <v>0</v>
      </c>
      <c r="DI53" s="20">
        <f t="shared" si="38"/>
        <v>0</v>
      </c>
      <c r="DJ53" s="20">
        <f t="shared" si="38"/>
        <v>0</v>
      </c>
      <c r="DK53" s="20">
        <f t="shared" si="38"/>
        <v>0</v>
      </c>
      <c r="DL53" s="20">
        <f t="shared" si="39"/>
        <v>0</v>
      </c>
      <c r="DM53" s="20">
        <f t="shared" si="39"/>
        <v>0</v>
      </c>
      <c r="DN53" s="20">
        <f t="shared" si="39"/>
        <v>0</v>
      </c>
      <c r="DO53" s="20">
        <f t="shared" si="39"/>
        <v>0</v>
      </c>
      <c r="DP53" s="20">
        <f t="shared" si="39"/>
        <v>0</v>
      </c>
      <c r="DR53" s="172"/>
    </row>
    <row r="54" spans="1:122" ht="30.75" hidden="1" customHeight="1" x14ac:dyDescent="0.3">
      <c r="A54" s="26"/>
      <c r="B54" s="45"/>
      <c r="C54" s="148" t="s">
        <v>170</v>
      </c>
      <c r="D54" s="151" t="s">
        <v>171</v>
      </c>
      <c r="E54" s="45">
        <v>410</v>
      </c>
      <c r="F54" s="152" t="s">
        <v>133</v>
      </c>
      <c r="G54" s="20">
        <f t="shared" si="10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1">
        <f t="shared" si="42"/>
        <v>0</v>
      </c>
      <c r="AD54" s="20">
        <f t="shared" si="34"/>
        <v>0</v>
      </c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1">
        <f t="shared" si="43"/>
        <v>1</v>
      </c>
      <c r="BA54" s="20">
        <f t="shared" si="40"/>
        <v>16000000</v>
      </c>
      <c r="BB54" s="20">
        <f t="shared" si="44"/>
        <v>0</v>
      </c>
      <c r="BC54" s="20">
        <f t="shared" si="44"/>
        <v>0</v>
      </c>
      <c r="BD54" s="20">
        <f t="shared" si="35"/>
        <v>0</v>
      </c>
      <c r="BE54" s="20">
        <f t="shared" si="35"/>
        <v>0</v>
      </c>
      <c r="BF54" s="20">
        <f t="shared" si="35"/>
        <v>0</v>
      </c>
      <c r="BG54" s="20">
        <f t="shared" si="35"/>
        <v>0</v>
      </c>
      <c r="BH54" s="20">
        <f t="shared" si="35"/>
        <v>16000000</v>
      </c>
      <c r="BI54" s="20">
        <f t="shared" si="35"/>
        <v>0</v>
      </c>
      <c r="BJ54" s="20">
        <f t="shared" si="35"/>
        <v>0</v>
      </c>
      <c r="BK54" s="20">
        <f t="shared" si="35"/>
        <v>0</v>
      </c>
      <c r="BL54" s="20">
        <f t="shared" si="35"/>
        <v>0</v>
      </c>
      <c r="BM54" s="20">
        <f t="shared" si="35"/>
        <v>0</v>
      </c>
      <c r="BN54" s="20">
        <f t="shared" si="35"/>
        <v>0</v>
      </c>
      <c r="BO54" s="20">
        <f t="shared" si="35"/>
        <v>0</v>
      </c>
      <c r="BP54" s="20">
        <f t="shared" si="35"/>
        <v>0</v>
      </c>
      <c r="BQ54" s="20">
        <f t="shared" ref="BQ54:BQ56" si="49">W54-AT54</f>
        <v>0</v>
      </c>
      <c r="BR54" s="20">
        <f t="shared" si="36"/>
        <v>0</v>
      </c>
      <c r="BS54" s="20">
        <f t="shared" si="36"/>
        <v>0</v>
      </c>
      <c r="BT54" s="20">
        <f t="shared" si="36"/>
        <v>0</v>
      </c>
      <c r="BU54" s="20">
        <f t="shared" si="36"/>
        <v>0</v>
      </c>
      <c r="BV54" s="20">
        <f t="shared" si="36"/>
        <v>0</v>
      </c>
      <c r="BW54" s="21">
        <f t="shared" si="45"/>
        <v>0</v>
      </c>
      <c r="BX54" s="20">
        <f t="shared" si="46"/>
        <v>0</v>
      </c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1">
        <f t="shared" si="47"/>
        <v>1</v>
      </c>
      <c r="CU54" s="20">
        <f t="shared" si="41"/>
        <v>16000000</v>
      </c>
      <c r="CV54" s="20">
        <f t="shared" si="48"/>
        <v>0</v>
      </c>
      <c r="CW54" s="20">
        <f t="shared" si="48"/>
        <v>0</v>
      </c>
      <c r="CX54" s="20">
        <f t="shared" si="38"/>
        <v>0</v>
      </c>
      <c r="CY54" s="20">
        <f t="shared" si="38"/>
        <v>0</v>
      </c>
      <c r="CZ54" s="20">
        <f t="shared" si="38"/>
        <v>0</v>
      </c>
      <c r="DA54" s="20">
        <f t="shared" si="38"/>
        <v>0</v>
      </c>
      <c r="DB54" s="20">
        <f t="shared" si="38"/>
        <v>16000000</v>
      </c>
      <c r="DC54" s="20">
        <f t="shared" si="38"/>
        <v>0</v>
      </c>
      <c r="DD54" s="20">
        <f t="shared" si="38"/>
        <v>0</v>
      </c>
      <c r="DE54" s="20">
        <f t="shared" si="38"/>
        <v>0</v>
      </c>
      <c r="DF54" s="20">
        <f t="shared" si="38"/>
        <v>0</v>
      </c>
      <c r="DG54" s="20">
        <f t="shared" si="38"/>
        <v>0</v>
      </c>
      <c r="DH54" s="20">
        <f t="shared" si="38"/>
        <v>0</v>
      </c>
      <c r="DI54" s="20">
        <f t="shared" si="38"/>
        <v>0</v>
      </c>
      <c r="DJ54" s="20">
        <f t="shared" si="38"/>
        <v>0</v>
      </c>
      <c r="DK54" s="20">
        <f t="shared" ref="DK54:DK56" si="50">W54-CN54</f>
        <v>0</v>
      </c>
      <c r="DL54" s="20">
        <f t="shared" si="39"/>
        <v>0</v>
      </c>
      <c r="DM54" s="20">
        <f t="shared" si="39"/>
        <v>0</v>
      </c>
      <c r="DN54" s="20">
        <f t="shared" si="39"/>
        <v>0</v>
      </c>
      <c r="DO54" s="20">
        <f t="shared" si="39"/>
        <v>0</v>
      </c>
      <c r="DP54" s="20">
        <f t="shared" si="39"/>
        <v>0</v>
      </c>
      <c r="DR54" s="172"/>
    </row>
    <row r="55" spans="1:122" ht="36" hidden="1" customHeight="1" x14ac:dyDescent="0.3">
      <c r="A55" s="26"/>
      <c r="B55" s="45"/>
      <c r="C55" s="148" t="s">
        <v>172</v>
      </c>
      <c r="D55" s="151" t="s">
        <v>173</v>
      </c>
      <c r="E55" s="45">
        <v>410</v>
      </c>
      <c r="F55" s="152" t="s">
        <v>133</v>
      </c>
      <c r="G55" s="20">
        <f t="shared" si="10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1">
        <f t="shared" si="42"/>
        <v>0</v>
      </c>
      <c r="AD55" s="20">
        <f t="shared" si="34"/>
        <v>0</v>
      </c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1">
        <f t="shared" si="43"/>
        <v>1</v>
      </c>
      <c r="BA55" s="20">
        <f t="shared" si="40"/>
        <v>20000000</v>
      </c>
      <c r="BB55" s="20">
        <f t="shared" si="44"/>
        <v>0</v>
      </c>
      <c r="BC55" s="20">
        <f t="shared" si="44"/>
        <v>0</v>
      </c>
      <c r="BD55" s="20">
        <f t="shared" si="44"/>
        <v>0</v>
      </c>
      <c r="BE55" s="20">
        <f t="shared" si="44"/>
        <v>0</v>
      </c>
      <c r="BF55" s="20">
        <f t="shared" si="44"/>
        <v>0</v>
      </c>
      <c r="BG55" s="20">
        <f t="shared" si="44"/>
        <v>0</v>
      </c>
      <c r="BH55" s="20">
        <f t="shared" si="44"/>
        <v>0</v>
      </c>
      <c r="BI55" s="20">
        <f t="shared" si="44"/>
        <v>0</v>
      </c>
      <c r="BJ55" s="20">
        <f t="shared" si="44"/>
        <v>0</v>
      </c>
      <c r="BK55" s="20">
        <f t="shared" si="44"/>
        <v>0</v>
      </c>
      <c r="BL55" s="20">
        <f t="shared" si="44"/>
        <v>0</v>
      </c>
      <c r="BM55" s="20">
        <f t="shared" si="44"/>
        <v>0</v>
      </c>
      <c r="BN55" s="20">
        <f t="shared" si="44"/>
        <v>0</v>
      </c>
      <c r="BO55" s="20">
        <f t="shared" si="44"/>
        <v>0</v>
      </c>
      <c r="BP55" s="20">
        <f t="shared" si="44"/>
        <v>0</v>
      </c>
      <c r="BQ55" s="20">
        <f t="shared" si="49"/>
        <v>0</v>
      </c>
      <c r="BR55" s="20">
        <f t="shared" si="36"/>
        <v>0</v>
      </c>
      <c r="BS55" s="20">
        <f t="shared" si="36"/>
        <v>20000000</v>
      </c>
      <c r="BT55" s="20">
        <f t="shared" si="36"/>
        <v>0</v>
      </c>
      <c r="BU55" s="20">
        <f t="shared" si="36"/>
        <v>0</v>
      </c>
      <c r="BV55" s="20">
        <f t="shared" si="36"/>
        <v>0</v>
      </c>
      <c r="BW55" s="21">
        <f t="shared" si="45"/>
        <v>0</v>
      </c>
      <c r="BX55" s="20">
        <f t="shared" si="46"/>
        <v>0</v>
      </c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1">
        <f t="shared" si="47"/>
        <v>1</v>
      </c>
      <c r="CU55" s="20">
        <f t="shared" si="41"/>
        <v>20000000</v>
      </c>
      <c r="CV55" s="20">
        <f t="shared" si="48"/>
        <v>0</v>
      </c>
      <c r="CW55" s="20">
        <f t="shared" si="48"/>
        <v>0</v>
      </c>
      <c r="CX55" s="20">
        <f t="shared" si="48"/>
        <v>0</v>
      </c>
      <c r="CY55" s="20">
        <f t="shared" si="48"/>
        <v>0</v>
      </c>
      <c r="CZ55" s="20">
        <f t="shared" si="48"/>
        <v>0</v>
      </c>
      <c r="DA55" s="20">
        <f t="shared" si="48"/>
        <v>0</v>
      </c>
      <c r="DB55" s="20">
        <f t="shared" si="48"/>
        <v>0</v>
      </c>
      <c r="DC55" s="20">
        <f t="shared" si="48"/>
        <v>0</v>
      </c>
      <c r="DD55" s="20">
        <f t="shared" si="48"/>
        <v>0</v>
      </c>
      <c r="DE55" s="20">
        <f t="shared" si="48"/>
        <v>0</v>
      </c>
      <c r="DF55" s="20">
        <f t="shared" si="48"/>
        <v>0</v>
      </c>
      <c r="DG55" s="20">
        <f t="shared" si="48"/>
        <v>0</v>
      </c>
      <c r="DH55" s="20">
        <f t="shared" si="48"/>
        <v>0</v>
      </c>
      <c r="DI55" s="20">
        <f t="shared" si="48"/>
        <v>0</v>
      </c>
      <c r="DJ55" s="20">
        <f t="shared" si="48"/>
        <v>0</v>
      </c>
      <c r="DK55" s="20">
        <f t="shared" si="50"/>
        <v>0</v>
      </c>
      <c r="DL55" s="20">
        <f t="shared" si="39"/>
        <v>0</v>
      </c>
      <c r="DM55" s="20">
        <f t="shared" si="39"/>
        <v>20000000</v>
      </c>
      <c r="DN55" s="20">
        <f t="shared" si="39"/>
        <v>0</v>
      </c>
      <c r="DO55" s="20">
        <f t="shared" si="39"/>
        <v>0</v>
      </c>
      <c r="DP55" s="20">
        <f t="shared" si="39"/>
        <v>0</v>
      </c>
      <c r="DR55" s="172"/>
    </row>
    <row r="56" spans="1:122" ht="33.75" hidden="1" customHeight="1" x14ac:dyDescent="0.3">
      <c r="A56" s="26"/>
      <c r="B56" s="45"/>
      <c r="C56" s="148" t="s">
        <v>174</v>
      </c>
      <c r="D56" s="151" t="s">
        <v>175</v>
      </c>
      <c r="E56" s="45">
        <v>410</v>
      </c>
      <c r="F56" s="152" t="s">
        <v>133</v>
      </c>
      <c r="G56" s="20">
        <f t="shared" si="10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1" t="e">
        <f t="shared" si="42"/>
        <v>#DIV/0!</v>
      </c>
      <c r="AD56" s="20">
        <f t="shared" si="34"/>
        <v>0</v>
      </c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1" t="e">
        <f t="shared" si="43"/>
        <v>#DIV/0!</v>
      </c>
      <c r="BA56" s="20">
        <f t="shared" si="40"/>
        <v>0</v>
      </c>
      <c r="BB56" s="20">
        <f t="shared" si="44"/>
        <v>0</v>
      </c>
      <c r="BC56" s="20">
        <f t="shared" si="44"/>
        <v>0</v>
      </c>
      <c r="BD56" s="20">
        <f t="shared" si="44"/>
        <v>0</v>
      </c>
      <c r="BE56" s="20">
        <f t="shared" si="44"/>
        <v>0</v>
      </c>
      <c r="BF56" s="20">
        <f t="shared" si="44"/>
        <v>0</v>
      </c>
      <c r="BG56" s="20">
        <f t="shared" si="44"/>
        <v>0</v>
      </c>
      <c r="BH56" s="20">
        <f t="shared" si="44"/>
        <v>0</v>
      </c>
      <c r="BI56" s="20">
        <f t="shared" si="44"/>
        <v>0</v>
      </c>
      <c r="BJ56" s="20">
        <f t="shared" si="44"/>
        <v>0</v>
      </c>
      <c r="BK56" s="20">
        <f t="shared" si="44"/>
        <v>0</v>
      </c>
      <c r="BL56" s="20">
        <f t="shared" si="44"/>
        <v>0</v>
      </c>
      <c r="BM56" s="20">
        <f t="shared" si="44"/>
        <v>0</v>
      </c>
      <c r="BN56" s="20">
        <f t="shared" si="44"/>
        <v>0</v>
      </c>
      <c r="BO56" s="20">
        <f t="shared" si="44"/>
        <v>0</v>
      </c>
      <c r="BP56" s="20">
        <f t="shared" si="44"/>
        <v>0</v>
      </c>
      <c r="BQ56" s="20">
        <f t="shared" si="49"/>
        <v>0</v>
      </c>
      <c r="BR56" s="20">
        <f t="shared" si="36"/>
        <v>0</v>
      </c>
      <c r="BS56" s="20">
        <f t="shared" si="36"/>
        <v>0</v>
      </c>
      <c r="BT56" s="20">
        <f t="shared" si="36"/>
        <v>0</v>
      </c>
      <c r="BU56" s="20">
        <f t="shared" si="36"/>
        <v>0</v>
      </c>
      <c r="BV56" s="20">
        <f t="shared" si="36"/>
        <v>0</v>
      </c>
      <c r="BW56" s="21" t="e">
        <f t="shared" si="45"/>
        <v>#DIV/0!</v>
      </c>
      <c r="BX56" s="20">
        <f t="shared" si="46"/>
        <v>0</v>
      </c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1" t="e">
        <f t="shared" si="47"/>
        <v>#DIV/0!</v>
      </c>
      <c r="CU56" s="20">
        <f t="shared" si="41"/>
        <v>0</v>
      </c>
      <c r="CV56" s="20">
        <f t="shared" si="48"/>
        <v>0</v>
      </c>
      <c r="CW56" s="20">
        <f t="shared" si="48"/>
        <v>0</v>
      </c>
      <c r="CX56" s="20">
        <f t="shared" si="48"/>
        <v>0</v>
      </c>
      <c r="CY56" s="20">
        <f t="shared" si="48"/>
        <v>0</v>
      </c>
      <c r="CZ56" s="20">
        <f t="shared" si="48"/>
        <v>0</v>
      </c>
      <c r="DA56" s="20">
        <f t="shared" si="48"/>
        <v>0</v>
      </c>
      <c r="DB56" s="20">
        <f t="shared" si="48"/>
        <v>0</v>
      </c>
      <c r="DC56" s="20">
        <f t="shared" si="48"/>
        <v>0</v>
      </c>
      <c r="DD56" s="20">
        <f t="shared" si="48"/>
        <v>0</v>
      </c>
      <c r="DE56" s="20">
        <f t="shared" si="48"/>
        <v>0</v>
      </c>
      <c r="DF56" s="20">
        <f t="shared" si="48"/>
        <v>0</v>
      </c>
      <c r="DG56" s="20">
        <f t="shared" si="48"/>
        <v>0</v>
      </c>
      <c r="DH56" s="20">
        <f t="shared" si="48"/>
        <v>0</v>
      </c>
      <c r="DI56" s="20">
        <f t="shared" si="48"/>
        <v>0</v>
      </c>
      <c r="DJ56" s="20">
        <f t="shared" si="48"/>
        <v>0</v>
      </c>
      <c r="DK56" s="20">
        <f t="shared" si="50"/>
        <v>0</v>
      </c>
      <c r="DL56" s="20">
        <f t="shared" si="39"/>
        <v>0</v>
      </c>
      <c r="DM56" s="20">
        <f t="shared" si="39"/>
        <v>0</v>
      </c>
      <c r="DN56" s="20">
        <f t="shared" si="39"/>
        <v>0</v>
      </c>
      <c r="DO56" s="20">
        <f t="shared" si="39"/>
        <v>0</v>
      </c>
      <c r="DP56" s="20">
        <f t="shared" si="39"/>
        <v>0</v>
      </c>
      <c r="DR56" s="172"/>
    </row>
    <row r="57" spans="1:122" ht="30.75" hidden="1" customHeight="1" x14ac:dyDescent="0.3">
      <c r="A57" s="197" t="s">
        <v>129</v>
      </c>
      <c r="B57" s="204" t="s">
        <v>176</v>
      </c>
      <c r="C57" s="150" t="s">
        <v>177</v>
      </c>
      <c r="D57" s="151" t="s">
        <v>178</v>
      </c>
      <c r="E57" s="151">
        <v>410</v>
      </c>
      <c r="F57" s="152" t="s">
        <v>133</v>
      </c>
      <c r="G57" s="20">
        <f t="shared" si="10"/>
        <v>70000000</v>
      </c>
      <c r="H57" s="20"/>
      <c r="I57" s="20"/>
      <c r="J57" s="20"/>
      <c r="K57" s="20"/>
      <c r="L57" s="20"/>
      <c r="M57" s="20"/>
      <c r="N57" s="20">
        <v>45000000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46">
        <f t="shared" si="24"/>
        <v>0</v>
      </c>
      <c r="AD57" s="20">
        <f t="shared" si="34"/>
        <v>0</v>
      </c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1">
        <f t="shared" si="12"/>
        <v>1</v>
      </c>
      <c r="BA57" s="20">
        <f t="shared" si="40"/>
        <v>70000000</v>
      </c>
      <c r="BB57" s="20">
        <f t="shared" si="44"/>
        <v>0</v>
      </c>
      <c r="BC57" s="20">
        <f t="shared" si="44"/>
        <v>0</v>
      </c>
      <c r="BD57" s="20">
        <f t="shared" si="44"/>
        <v>0</v>
      </c>
      <c r="BE57" s="20">
        <f t="shared" si="44"/>
        <v>0</v>
      </c>
      <c r="BF57" s="20">
        <f t="shared" si="44"/>
        <v>0</v>
      </c>
      <c r="BG57" s="20">
        <f t="shared" si="44"/>
        <v>0</v>
      </c>
      <c r="BH57" s="20">
        <f t="shared" si="44"/>
        <v>45000000</v>
      </c>
      <c r="BI57" s="20">
        <f t="shared" si="44"/>
        <v>0</v>
      </c>
      <c r="BJ57" s="20">
        <f t="shared" si="44"/>
        <v>0</v>
      </c>
      <c r="BK57" s="20">
        <f t="shared" si="44"/>
        <v>10000000</v>
      </c>
      <c r="BL57" s="20">
        <f t="shared" si="44"/>
        <v>0</v>
      </c>
      <c r="BM57" s="20">
        <f t="shared" si="44"/>
        <v>5000000</v>
      </c>
      <c r="BN57" s="20">
        <f t="shared" si="44"/>
        <v>10000000</v>
      </c>
      <c r="BO57" s="20">
        <f t="shared" si="44"/>
        <v>0</v>
      </c>
      <c r="BP57" s="20">
        <f t="shared" si="44"/>
        <v>0</v>
      </c>
      <c r="BQ57" s="20">
        <f t="shared" si="44"/>
        <v>0</v>
      </c>
      <c r="BR57" s="20">
        <f t="shared" si="36"/>
        <v>0</v>
      </c>
      <c r="BS57" s="20">
        <f t="shared" si="36"/>
        <v>0</v>
      </c>
      <c r="BT57" s="20">
        <f t="shared" si="36"/>
        <v>0</v>
      </c>
      <c r="BU57" s="20">
        <f t="shared" si="36"/>
        <v>0</v>
      </c>
      <c r="BV57" s="20">
        <f t="shared" si="36"/>
        <v>0</v>
      </c>
      <c r="BW57" s="21">
        <f t="shared" si="22"/>
        <v>0</v>
      </c>
      <c r="BX57" s="20">
        <f t="shared" si="37"/>
        <v>0</v>
      </c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1">
        <f t="shared" si="6"/>
        <v>1</v>
      </c>
      <c r="CU57" s="20">
        <f t="shared" si="41"/>
        <v>70000000</v>
      </c>
      <c r="CV57" s="20">
        <f t="shared" si="48"/>
        <v>0</v>
      </c>
      <c r="CW57" s="20">
        <f t="shared" si="48"/>
        <v>0</v>
      </c>
      <c r="CX57" s="20">
        <f t="shared" si="48"/>
        <v>0</v>
      </c>
      <c r="CY57" s="20">
        <f t="shared" si="48"/>
        <v>0</v>
      </c>
      <c r="CZ57" s="20">
        <f t="shared" si="48"/>
        <v>0</v>
      </c>
      <c r="DA57" s="20">
        <f t="shared" si="48"/>
        <v>0</v>
      </c>
      <c r="DB57" s="20">
        <f t="shared" si="48"/>
        <v>45000000</v>
      </c>
      <c r="DC57" s="20">
        <f t="shared" si="48"/>
        <v>0</v>
      </c>
      <c r="DD57" s="20">
        <f t="shared" si="48"/>
        <v>0</v>
      </c>
      <c r="DE57" s="20">
        <f t="shared" si="48"/>
        <v>10000000</v>
      </c>
      <c r="DF57" s="20">
        <f t="shared" si="48"/>
        <v>0</v>
      </c>
      <c r="DG57" s="20">
        <f t="shared" si="48"/>
        <v>5000000</v>
      </c>
      <c r="DH57" s="20">
        <f t="shared" si="48"/>
        <v>10000000</v>
      </c>
      <c r="DI57" s="20">
        <f t="shared" si="48"/>
        <v>0</v>
      </c>
      <c r="DJ57" s="20">
        <f t="shared" si="48"/>
        <v>0</v>
      </c>
      <c r="DK57" s="20">
        <f t="shared" si="48"/>
        <v>0</v>
      </c>
      <c r="DL57" s="20">
        <f t="shared" si="39"/>
        <v>0</v>
      </c>
      <c r="DM57" s="20">
        <f t="shared" si="39"/>
        <v>0</v>
      </c>
      <c r="DN57" s="20">
        <f t="shared" si="39"/>
        <v>0</v>
      </c>
      <c r="DO57" s="20">
        <f t="shared" si="39"/>
        <v>0</v>
      </c>
      <c r="DP57" s="20">
        <f t="shared" si="39"/>
        <v>0</v>
      </c>
      <c r="DR57" s="172"/>
    </row>
    <row r="58" spans="1:122" ht="30.75" hidden="1" customHeight="1" x14ac:dyDescent="0.3">
      <c r="A58" s="197"/>
      <c r="B58" s="205"/>
      <c r="C58" s="148" t="s">
        <v>179</v>
      </c>
      <c r="D58" s="151" t="s">
        <v>180</v>
      </c>
      <c r="E58" s="45">
        <v>410</v>
      </c>
      <c r="F58" s="149" t="s">
        <v>181</v>
      </c>
      <c r="G58" s="20">
        <f t="shared" si="10"/>
        <v>251502304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v>30000000</v>
      </c>
      <c r="U58" s="20"/>
      <c r="V58" s="20"/>
      <c r="W58" s="20"/>
      <c r="X58" s="20"/>
      <c r="Y58" s="20"/>
      <c r="Z58" s="20"/>
      <c r="AA58" s="20"/>
      <c r="AB58" s="20">
        <f>21502304</f>
        <v>21502304</v>
      </c>
      <c r="AC58" s="21">
        <f t="shared" si="24"/>
        <v>4.3845093363438926E-2</v>
      </c>
      <c r="AD58" s="20">
        <f t="shared" si="34"/>
        <v>11027142</v>
      </c>
      <c r="AE58" s="20"/>
      <c r="AF58" s="20"/>
      <c r="AG58" s="20"/>
      <c r="AH58" s="20"/>
      <c r="AI58" s="20"/>
      <c r="AJ58" s="20"/>
      <c r="AK58" s="20">
        <f>+'[1]ENERO 2019'!$P$531</f>
        <v>11027142</v>
      </c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1">
        <f t="shared" si="12"/>
        <v>0.95615490663656111</v>
      </c>
      <c r="BA58" s="20">
        <f t="shared" si="40"/>
        <v>240475162</v>
      </c>
      <c r="BB58" s="20">
        <f t="shared" si="44"/>
        <v>0</v>
      </c>
      <c r="BC58" s="20">
        <f t="shared" si="44"/>
        <v>0</v>
      </c>
      <c r="BD58" s="20">
        <f t="shared" si="44"/>
        <v>0</v>
      </c>
      <c r="BE58" s="20">
        <f t="shared" si="44"/>
        <v>0</v>
      </c>
      <c r="BF58" s="20">
        <f t="shared" si="44"/>
        <v>0</v>
      </c>
      <c r="BG58" s="20">
        <f t="shared" si="44"/>
        <v>0</v>
      </c>
      <c r="BH58" s="20">
        <f t="shared" si="44"/>
        <v>138972858</v>
      </c>
      <c r="BI58" s="20">
        <f t="shared" si="44"/>
        <v>0</v>
      </c>
      <c r="BJ58" s="20">
        <f t="shared" si="44"/>
        <v>0</v>
      </c>
      <c r="BK58" s="20">
        <f t="shared" si="44"/>
        <v>30000000</v>
      </c>
      <c r="BL58" s="20">
        <f t="shared" si="44"/>
        <v>0</v>
      </c>
      <c r="BM58" s="20">
        <f t="shared" si="44"/>
        <v>20000000</v>
      </c>
      <c r="BN58" s="20">
        <f t="shared" si="44"/>
        <v>30000000</v>
      </c>
      <c r="BO58" s="20">
        <f t="shared" si="44"/>
        <v>0</v>
      </c>
      <c r="BP58" s="20">
        <f t="shared" si="44"/>
        <v>0</v>
      </c>
      <c r="BQ58" s="20">
        <f t="shared" si="44"/>
        <v>0</v>
      </c>
      <c r="BR58" s="20">
        <f t="shared" si="36"/>
        <v>0</v>
      </c>
      <c r="BS58" s="20">
        <f t="shared" si="36"/>
        <v>0</v>
      </c>
      <c r="BT58" s="20">
        <f t="shared" si="36"/>
        <v>0</v>
      </c>
      <c r="BU58" s="20">
        <f t="shared" si="36"/>
        <v>0</v>
      </c>
      <c r="BV58" s="20">
        <f t="shared" si="36"/>
        <v>21502304</v>
      </c>
      <c r="BW58" s="21">
        <f t="shared" si="22"/>
        <v>4.3845085411225497E-2</v>
      </c>
      <c r="BX58" s="20">
        <f t="shared" si="37"/>
        <v>11027140</v>
      </c>
      <c r="BY58" s="20"/>
      <c r="BZ58" s="20"/>
      <c r="CA58" s="20"/>
      <c r="CB58" s="20"/>
      <c r="CC58" s="20"/>
      <c r="CD58" s="20"/>
      <c r="CE58" s="20">
        <f>+'[1]ENERO 2019'!$H$529</f>
        <v>11027140</v>
      </c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1">
        <f t="shared" si="6"/>
        <v>0.95615491458877455</v>
      </c>
      <c r="CU58" s="20">
        <f t="shared" si="41"/>
        <v>240475164</v>
      </c>
      <c r="CV58" s="20">
        <f t="shared" si="48"/>
        <v>0</v>
      </c>
      <c r="CW58" s="20">
        <f t="shared" si="48"/>
        <v>0</v>
      </c>
      <c r="CX58" s="20">
        <f t="shared" si="48"/>
        <v>0</v>
      </c>
      <c r="CY58" s="20">
        <f t="shared" si="48"/>
        <v>0</v>
      </c>
      <c r="CZ58" s="20">
        <f t="shared" si="48"/>
        <v>0</v>
      </c>
      <c r="DA58" s="20">
        <f t="shared" si="48"/>
        <v>0</v>
      </c>
      <c r="DB58" s="20">
        <f t="shared" si="48"/>
        <v>138972860</v>
      </c>
      <c r="DC58" s="20">
        <f t="shared" si="48"/>
        <v>0</v>
      </c>
      <c r="DD58" s="20">
        <f t="shared" si="48"/>
        <v>0</v>
      </c>
      <c r="DE58" s="20">
        <f t="shared" si="48"/>
        <v>30000000</v>
      </c>
      <c r="DF58" s="20">
        <f t="shared" si="48"/>
        <v>0</v>
      </c>
      <c r="DG58" s="20">
        <f t="shared" si="48"/>
        <v>20000000</v>
      </c>
      <c r="DH58" s="20">
        <f t="shared" si="48"/>
        <v>30000000</v>
      </c>
      <c r="DI58" s="20">
        <f t="shared" si="48"/>
        <v>0</v>
      </c>
      <c r="DJ58" s="20">
        <f t="shared" si="48"/>
        <v>0</v>
      </c>
      <c r="DK58" s="20">
        <f t="shared" si="48"/>
        <v>0</v>
      </c>
      <c r="DL58" s="20">
        <f t="shared" si="39"/>
        <v>0</v>
      </c>
      <c r="DM58" s="20">
        <f t="shared" si="39"/>
        <v>0</v>
      </c>
      <c r="DN58" s="20">
        <f t="shared" si="39"/>
        <v>0</v>
      </c>
      <c r="DO58" s="20">
        <f t="shared" si="39"/>
        <v>0</v>
      </c>
      <c r="DP58" s="20">
        <f t="shared" si="39"/>
        <v>21502304</v>
      </c>
      <c r="DR58" s="172"/>
    </row>
    <row r="59" spans="1:122" ht="36.75" hidden="1" customHeight="1" x14ac:dyDescent="0.3">
      <c r="A59" s="197"/>
      <c r="B59" s="205"/>
      <c r="C59" s="148" t="s">
        <v>182</v>
      </c>
      <c r="D59" s="151" t="s">
        <v>183</v>
      </c>
      <c r="E59" s="45">
        <v>410</v>
      </c>
      <c r="F59" s="149" t="s">
        <v>184</v>
      </c>
      <c r="G59" s="20">
        <f t="shared" si="10"/>
        <v>115000000</v>
      </c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>
        <f>15000000</f>
        <v>15000000</v>
      </c>
      <c r="AC59" s="21">
        <f t="shared" si="24"/>
        <v>1.5395791304347825E-2</v>
      </c>
      <c r="AD59" s="20">
        <f t="shared" si="34"/>
        <v>1770516</v>
      </c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>
        <f>+'[1]ENERO 2019'!$AA$539</f>
        <v>1770516</v>
      </c>
      <c r="AW59" s="20"/>
      <c r="AX59" s="20"/>
      <c r="AY59" s="20"/>
      <c r="AZ59" s="21">
        <f t="shared" si="12"/>
        <v>0.98460420869565213</v>
      </c>
      <c r="BA59" s="20">
        <f t="shared" si="40"/>
        <v>113229484</v>
      </c>
      <c r="BB59" s="20">
        <f t="shared" si="44"/>
        <v>0</v>
      </c>
      <c r="BC59" s="20">
        <f t="shared" si="44"/>
        <v>0</v>
      </c>
      <c r="BD59" s="20">
        <f t="shared" si="44"/>
        <v>0</v>
      </c>
      <c r="BE59" s="20">
        <f t="shared" si="44"/>
        <v>0</v>
      </c>
      <c r="BF59" s="20">
        <f t="shared" si="44"/>
        <v>0</v>
      </c>
      <c r="BG59" s="20">
        <f t="shared" si="44"/>
        <v>0</v>
      </c>
      <c r="BH59" s="20">
        <f t="shared" si="44"/>
        <v>0</v>
      </c>
      <c r="BI59" s="20">
        <f t="shared" si="44"/>
        <v>0</v>
      </c>
      <c r="BJ59" s="20">
        <f t="shared" si="44"/>
        <v>0</v>
      </c>
      <c r="BK59" s="20">
        <f t="shared" si="44"/>
        <v>0</v>
      </c>
      <c r="BL59" s="20">
        <f t="shared" si="44"/>
        <v>0</v>
      </c>
      <c r="BM59" s="20">
        <f t="shared" si="44"/>
        <v>0</v>
      </c>
      <c r="BN59" s="20">
        <f t="shared" si="44"/>
        <v>0</v>
      </c>
      <c r="BO59" s="20">
        <f t="shared" si="44"/>
        <v>0</v>
      </c>
      <c r="BP59" s="20">
        <f t="shared" si="44"/>
        <v>0</v>
      </c>
      <c r="BQ59" s="20">
        <f t="shared" si="44"/>
        <v>0</v>
      </c>
      <c r="BR59" s="20">
        <f t="shared" si="36"/>
        <v>0</v>
      </c>
      <c r="BS59" s="20">
        <f t="shared" si="36"/>
        <v>98229484</v>
      </c>
      <c r="BT59" s="20">
        <f t="shared" si="36"/>
        <v>0</v>
      </c>
      <c r="BU59" s="20">
        <f t="shared" si="36"/>
        <v>0</v>
      </c>
      <c r="BV59" s="20">
        <f t="shared" si="36"/>
        <v>15000000</v>
      </c>
      <c r="BW59" s="21">
        <f t="shared" si="22"/>
        <v>0</v>
      </c>
      <c r="BX59" s="20">
        <f t="shared" si="37"/>
        <v>0</v>
      </c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1">
        <f t="shared" si="6"/>
        <v>1</v>
      </c>
      <c r="CU59" s="20">
        <f t="shared" si="41"/>
        <v>115000000</v>
      </c>
      <c r="CV59" s="20">
        <f t="shared" si="48"/>
        <v>0</v>
      </c>
      <c r="CW59" s="20">
        <f t="shared" si="48"/>
        <v>0</v>
      </c>
      <c r="CX59" s="20">
        <f t="shared" si="48"/>
        <v>0</v>
      </c>
      <c r="CY59" s="20">
        <f t="shared" si="48"/>
        <v>0</v>
      </c>
      <c r="CZ59" s="20">
        <f t="shared" si="48"/>
        <v>0</v>
      </c>
      <c r="DA59" s="20">
        <f t="shared" si="48"/>
        <v>0</v>
      </c>
      <c r="DB59" s="20">
        <f t="shared" si="48"/>
        <v>0</v>
      </c>
      <c r="DC59" s="20">
        <f t="shared" si="48"/>
        <v>0</v>
      </c>
      <c r="DD59" s="20">
        <f t="shared" si="48"/>
        <v>0</v>
      </c>
      <c r="DE59" s="20">
        <f t="shared" si="48"/>
        <v>0</v>
      </c>
      <c r="DF59" s="20">
        <f t="shared" si="48"/>
        <v>0</v>
      </c>
      <c r="DG59" s="20">
        <f t="shared" si="48"/>
        <v>0</v>
      </c>
      <c r="DH59" s="20">
        <f t="shared" si="48"/>
        <v>0</v>
      </c>
      <c r="DI59" s="20">
        <f t="shared" si="48"/>
        <v>0</v>
      </c>
      <c r="DJ59" s="20">
        <f t="shared" si="48"/>
        <v>0</v>
      </c>
      <c r="DK59" s="20">
        <f t="shared" si="48"/>
        <v>0</v>
      </c>
      <c r="DL59" s="20">
        <f t="shared" si="39"/>
        <v>0</v>
      </c>
      <c r="DM59" s="20">
        <f t="shared" si="39"/>
        <v>100000000</v>
      </c>
      <c r="DN59" s="20">
        <f t="shared" si="39"/>
        <v>0</v>
      </c>
      <c r="DO59" s="20">
        <f t="shared" si="39"/>
        <v>0</v>
      </c>
      <c r="DP59" s="20">
        <f t="shared" si="39"/>
        <v>15000000</v>
      </c>
      <c r="DR59" s="172"/>
    </row>
    <row r="60" spans="1:122" ht="28.8" hidden="1" x14ac:dyDescent="0.3">
      <c r="A60" s="197"/>
      <c r="B60" s="199"/>
      <c r="C60" s="148" t="s">
        <v>185</v>
      </c>
      <c r="D60" s="151" t="s">
        <v>186</v>
      </c>
      <c r="E60" s="45">
        <v>410</v>
      </c>
      <c r="F60" s="149" t="s">
        <v>133</v>
      </c>
      <c r="G60" s="20">
        <f t="shared" si="10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1">
        <f t="shared" si="24"/>
        <v>0.37262293749999997</v>
      </c>
      <c r="AD60" s="20">
        <f t="shared" si="34"/>
        <v>29809835</v>
      </c>
      <c r="AE60" s="20"/>
      <c r="AF60" s="20"/>
      <c r="AG60" s="20"/>
      <c r="AH60" s="20"/>
      <c r="AI60" s="20"/>
      <c r="AJ60" s="20"/>
      <c r="AK60" s="20">
        <f>+'[1]ENERO 2019'!$P$547</f>
        <v>29809835</v>
      </c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1">
        <f t="shared" si="12"/>
        <v>0.62737706250000003</v>
      </c>
      <c r="BA60" s="20">
        <f t="shared" si="40"/>
        <v>50190165</v>
      </c>
      <c r="BB60" s="20">
        <f t="shared" si="44"/>
        <v>0</v>
      </c>
      <c r="BC60" s="20">
        <f t="shared" si="44"/>
        <v>0</v>
      </c>
      <c r="BD60" s="20">
        <f t="shared" si="44"/>
        <v>0</v>
      </c>
      <c r="BE60" s="20">
        <f t="shared" si="44"/>
        <v>0</v>
      </c>
      <c r="BF60" s="20">
        <f t="shared" si="44"/>
        <v>0</v>
      </c>
      <c r="BG60" s="20">
        <f t="shared" si="44"/>
        <v>0</v>
      </c>
      <c r="BH60" s="20">
        <f t="shared" si="44"/>
        <v>50190165</v>
      </c>
      <c r="BI60" s="20">
        <f t="shared" si="44"/>
        <v>0</v>
      </c>
      <c r="BJ60" s="20">
        <f t="shared" si="44"/>
        <v>0</v>
      </c>
      <c r="BK60" s="20">
        <f t="shared" si="44"/>
        <v>0</v>
      </c>
      <c r="BL60" s="20">
        <f t="shared" si="44"/>
        <v>0</v>
      </c>
      <c r="BM60" s="20">
        <f t="shared" si="44"/>
        <v>0</v>
      </c>
      <c r="BN60" s="20">
        <f t="shared" si="44"/>
        <v>0</v>
      </c>
      <c r="BO60" s="20">
        <f t="shared" si="44"/>
        <v>0</v>
      </c>
      <c r="BP60" s="20">
        <f t="shared" si="44"/>
        <v>0</v>
      </c>
      <c r="BQ60" s="20">
        <f t="shared" si="44"/>
        <v>0</v>
      </c>
      <c r="BR60" s="20">
        <f t="shared" si="36"/>
        <v>0</v>
      </c>
      <c r="BS60" s="20">
        <f t="shared" si="36"/>
        <v>0</v>
      </c>
      <c r="BT60" s="20">
        <f t="shared" si="36"/>
        <v>0</v>
      </c>
      <c r="BU60" s="20">
        <f t="shared" si="36"/>
        <v>0</v>
      </c>
      <c r="BV60" s="20">
        <f t="shared" si="36"/>
        <v>0</v>
      </c>
      <c r="BW60" s="21">
        <f t="shared" si="22"/>
        <v>0</v>
      </c>
      <c r="BX60" s="20">
        <f t="shared" si="37"/>
        <v>0</v>
      </c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1">
        <f t="shared" si="6"/>
        <v>1</v>
      </c>
      <c r="CU60" s="20">
        <f t="shared" si="41"/>
        <v>80000000</v>
      </c>
      <c r="CV60" s="20">
        <f t="shared" si="48"/>
        <v>0</v>
      </c>
      <c r="CW60" s="20">
        <f t="shared" si="48"/>
        <v>0</v>
      </c>
      <c r="CX60" s="20">
        <f t="shared" si="48"/>
        <v>0</v>
      </c>
      <c r="CY60" s="20">
        <f t="shared" si="48"/>
        <v>0</v>
      </c>
      <c r="CZ60" s="20">
        <f t="shared" si="48"/>
        <v>0</v>
      </c>
      <c r="DA60" s="20">
        <f t="shared" si="48"/>
        <v>0</v>
      </c>
      <c r="DB60" s="20">
        <f t="shared" si="48"/>
        <v>80000000</v>
      </c>
      <c r="DC60" s="20">
        <f t="shared" si="48"/>
        <v>0</v>
      </c>
      <c r="DD60" s="20">
        <f t="shared" si="48"/>
        <v>0</v>
      </c>
      <c r="DE60" s="20">
        <f t="shared" si="48"/>
        <v>0</v>
      </c>
      <c r="DF60" s="20">
        <f t="shared" si="48"/>
        <v>0</v>
      </c>
      <c r="DG60" s="20">
        <f t="shared" si="48"/>
        <v>0</v>
      </c>
      <c r="DH60" s="20">
        <f t="shared" si="48"/>
        <v>0</v>
      </c>
      <c r="DI60" s="20">
        <f t="shared" si="48"/>
        <v>0</v>
      </c>
      <c r="DJ60" s="20">
        <f t="shared" si="48"/>
        <v>0</v>
      </c>
      <c r="DK60" s="20">
        <f t="shared" si="48"/>
        <v>0</v>
      </c>
      <c r="DL60" s="20">
        <f t="shared" si="39"/>
        <v>0</v>
      </c>
      <c r="DM60" s="20">
        <f t="shared" si="39"/>
        <v>0</v>
      </c>
      <c r="DN60" s="20">
        <f t="shared" si="39"/>
        <v>0</v>
      </c>
      <c r="DO60" s="20">
        <f t="shared" si="39"/>
        <v>0</v>
      </c>
      <c r="DP60" s="20">
        <f t="shared" si="39"/>
        <v>0</v>
      </c>
      <c r="DR60" s="172"/>
    </row>
    <row r="61" spans="1:122" ht="32.25" hidden="1" customHeight="1" x14ac:dyDescent="0.3">
      <c r="A61" s="197"/>
      <c r="B61" s="204" t="s">
        <v>187</v>
      </c>
      <c r="C61" s="148" t="s">
        <v>188</v>
      </c>
      <c r="D61" s="151" t="s">
        <v>189</v>
      </c>
      <c r="E61" s="45">
        <v>410</v>
      </c>
      <c r="F61" s="149" t="s">
        <v>133</v>
      </c>
      <c r="G61" s="20">
        <f t="shared" si="10"/>
        <v>595561898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v>480000000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>
        <f>10000000</f>
        <v>10000000</v>
      </c>
      <c r="AC61" s="21">
        <f t="shared" si="24"/>
        <v>0</v>
      </c>
      <c r="AD61" s="20">
        <f t="shared" si="34"/>
        <v>0</v>
      </c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1">
        <f t="shared" si="12"/>
        <v>1</v>
      </c>
      <c r="BA61" s="20">
        <f t="shared" si="40"/>
        <v>595561898</v>
      </c>
      <c r="BB61" s="20">
        <f t="shared" si="44"/>
        <v>0</v>
      </c>
      <c r="BC61" s="20">
        <f t="shared" si="44"/>
        <v>0</v>
      </c>
      <c r="BD61" s="20">
        <f t="shared" si="44"/>
        <v>0</v>
      </c>
      <c r="BE61" s="20">
        <f t="shared" si="44"/>
        <v>0</v>
      </c>
      <c r="BF61" s="20">
        <f t="shared" si="44"/>
        <v>0</v>
      </c>
      <c r="BG61" s="20">
        <f t="shared" si="44"/>
        <v>0</v>
      </c>
      <c r="BH61" s="20">
        <f t="shared" si="44"/>
        <v>0</v>
      </c>
      <c r="BI61" s="20">
        <f t="shared" si="44"/>
        <v>0</v>
      </c>
      <c r="BJ61" s="20">
        <f t="shared" si="44"/>
        <v>0</v>
      </c>
      <c r="BK61" s="20">
        <f t="shared" si="44"/>
        <v>0</v>
      </c>
      <c r="BL61" s="20">
        <f t="shared" si="44"/>
        <v>480000000</v>
      </c>
      <c r="BM61" s="20">
        <f t="shared" si="44"/>
        <v>0</v>
      </c>
      <c r="BN61" s="20">
        <f t="shared" si="44"/>
        <v>0</v>
      </c>
      <c r="BO61" s="20">
        <f t="shared" si="44"/>
        <v>0</v>
      </c>
      <c r="BP61" s="20">
        <f t="shared" si="44"/>
        <v>0</v>
      </c>
      <c r="BQ61" s="20">
        <f t="shared" si="44"/>
        <v>0</v>
      </c>
      <c r="BR61" s="20">
        <f t="shared" si="36"/>
        <v>0</v>
      </c>
      <c r="BS61" s="20">
        <f t="shared" si="36"/>
        <v>105561898</v>
      </c>
      <c r="BT61" s="20">
        <f t="shared" si="36"/>
        <v>0</v>
      </c>
      <c r="BU61" s="20">
        <f t="shared" si="36"/>
        <v>0</v>
      </c>
      <c r="BV61" s="20">
        <f t="shared" si="36"/>
        <v>10000000</v>
      </c>
      <c r="BW61" s="21">
        <f t="shared" si="22"/>
        <v>0</v>
      </c>
      <c r="BX61" s="20">
        <f t="shared" si="37"/>
        <v>0</v>
      </c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1">
        <f t="shared" si="6"/>
        <v>1</v>
      </c>
      <c r="CU61" s="20">
        <f t="shared" si="41"/>
        <v>595561898</v>
      </c>
      <c r="CV61" s="20">
        <f t="shared" si="48"/>
        <v>0</v>
      </c>
      <c r="CW61" s="20">
        <f t="shared" si="48"/>
        <v>0</v>
      </c>
      <c r="CX61" s="20">
        <f t="shared" si="48"/>
        <v>0</v>
      </c>
      <c r="CY61" s="20">
        <f t="shared" si="48"/>
        <v>0</v>
      </c>
      <c r="CZ61" s="20">
        <f t="shared" si="48"/>
        <v>0</v>
      </c>
      <c r="DA61" s="20">
        <f t="shared" si="48"/>
        <v>0</v>
      </c>
      <c r="DB61" s="20">
        <f t="shared" si="48"/>
        <v>0</v>
      </c>
      <c r="DC61" s="20">
        <f t="shared" si="48"/>
        <v>0</v>
      </c>
      <c r="DD61" s="20">
        <f t="shared" si="48"/>
        <v>0</v>
      </c>
      <c r="DE61" s="20">
        <f t="shared" si="48"/>
        <v>0</v>
      </c>
      <c r="DF61" s="20">
        <f t="shared" si="48"/>
        <v>480000000</v>
      </c>
      <c r="DG61" s="20">
        <f t="shared" si="48"/>
        <v>0</v>
      </c>
      <c r="DH61" s="20">
        <f t="shared" si="48"/>
        <v>0</v>
      </c>
      <c r="DI61" s="20">
        <f t="shared" si="48"/>
        <v>0</v>
      </c>
      <c r="DJ61" s="20">
        <f t="shared" si="48"/>
        <v>0</v>
      </c>
      <c r="DK61" s="20">
        <f t="shared" si="48"/>
        <v>0</v>
      </c>
      <c r="DL61" s="20">
        <f t="shared" si="39"/>
        <v>0</v>
      </c>
      <c r="DM61" s="20">
        <f t="shared" si="39"/>
        <v>105561898</v>
      </c>
      <c r="DN61" s="20">
        <f t="shared" si="39"/>
        <v>0</v>
      </c>
      <c r="DO61" s="20">
        <f t="shared" si="39"/>
        <v>0</v>
      </c>
      <c r="DP61" s="20">
        <f t="shared" si="39"/>
        <v>10000000</v>
      </c>
      <c r="DR61" s="172"/>
    </row>
    <row r="62" spans="1:122" ht="22.5" hidden="1" customHeight="1" x14ac:dyDescent="0.3">
      <c r="A62" s="197"/>
      <c r="B62" s="205"/>
      <c r="C62" s="148" t="s">
        <v>190</v>
      </c>
      <c r="D62" s="151" t="s">
        <v>191</v>
      </c>
      <c r="E62" s="45">
        <v>410</v>
      </c>
      <c r="F62" s="149" t="s">
        <v>133</v>
      </c>
      <c r="G62" s="20">
        <f t="shared" si="10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1">
        <f t="shared" si="24"/>
        <v>0</v>
      </c>
      <c r="AD62" s="20">
        <f t="shared" si="34"/>
        <v>0</v>
      </c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1">
        <f>1-AC62</f>
        <v>1</v>
      </c>
      <c r="BA62" s="20">
        <f>SUM(BB62:BV62)</f>
        <v>10000000</v>
      </c>
      <c r="BB62" s="20">
        <f t="shared" si="44"/>
        <v>0</v>
      </c>
      <c r="BC62" s="20">
        <f t="shared" si="44"/>
        <v>0</v>
      </c>
      <c r="BD62" s="20">
        <f t="shared" si="44"/>
        <v>0</v>
      </c>
      <c r="BE62" s="20">
        <f t="shared" si="44"/>
        <v>0</v>
      </c>
      <c r="BF62" s="20">
        <f t="shared" si="44"/>
        <v>0</v>
      </c>
      <c r="BG62" s="20">
        <f t="shared" si="44"/>
        <v>0</v>
      </c>
      <c r="BH62" s="20">
        <f t="shared" si="44"/>
        <v>10000000</v>
      </c>
      <c r="BI62" s="20">
        <f t="shared" si="44"/>
        <v>0</v>
      </c>
      <c r="BJ62" s="20">
        <f t="shared" si="44"/>
        <v>0</v>
      </c>
      <c r="BK62" s="20">
        <f t="shared" si="44"/>
        <v>0</v>
      </c>
      <c r="BL62" s="20">
        <f t="shared" si="44"/>
        <v>0</v>
      </c>
      <c r="BM62" s="20">
        <f t="shared" si="44"/>
        <v>0</v>
      </c>
      <c r="BN62" s="20">
        <f t="shared" si="44"/>
        <v>0</v>
      </c>
      <c r="BO62" s="20">
        <f t="shared" si="44"/>
        <v>0</v>
      </c>
      <c r="BP62" s="20">
        <f t="shared" si="44"/>
        <v>0</v>
      </c>
      <c r="BQ62" s="20">
        <f t="shared" si="44"/>
        <v>0</v>
      </c>
      <c r="BR62" s="20">
        <f t="shared" si="36"/>
        <v>0</v>
      </c>
      <c r="BS62" s="20">
        <f t="shared" si="36"/>
        <v>0</v>
      </c>
      <c r="BT62" s="20">
        <f t="shared" si="36"/>
        <v>0</v>
      </c>
      <c r="BU62" s="20">
        <f t="shared" si="36"/>
        <v>0</v>
      </c>
      <c r="BV62" s="20">
        <f t="shared" si="36"/>
        <v>0</v>
      </c>
      <c r="BW62" s="21">
        <f>+BX62/G62</f>
        <v>0</v>
      </c>
      <c r="BX62" s="20">
        <f>SUM(BY62:CS62)</f>
        <v>0</v>
      </c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1">
        <f>1-BW62</f>
        <v>1</v>
      </c>
      <c r="CU62" s="20">
        <f>SUM(CV62:DP62)</f>
        <v>10000000</v>
      </c>
      <c r="CV62" s="20">
        <f t="shared" si="48"/>
        <v>0</v>
      </c>
      <c r="CW62" s="20">
        <f t="shared" si="48"/>
        <v>0</v>
      </c>
      <c r="CX62" s="20">
        <f t="shared" si="48"/>
        <v>0</v>
      </c>
      <c r="CY62" s="20">
        <f t="shared" si="48"/>
        <v>0</v>
      </c>
      <c r="CZ62" s="20">
        <f t="shared" si="48"/>
        <v>0</v>
      </c>
      <c r="DA62" s="20">
        <f t="shared" si="48"/>
        <v>0</v>
      </c>
      <c r="DB62" s="20">
        <f t="shared" si="48"/>
        <v>10000000</v>
      </c>
      <c r="DC62" s="20">
        <f t="shared" si="48"/>
        <v>0</v>
      </c>
      <c r="DD62" s="20">
        <f t="shared" si="48"/>
        <v>0</v>
      </c>
      <c r="DE62" s="20">
        <f t="shared" si="48"/>
        <v>0</v>
      </c>
      <c r="DF62" s="20">
        <f t="shared" si="48"/>
        <v>0</v>
      </c>
      <c r="DG62" s="20">
        <f t="shared" si="48"/>
        <v>0</v>
      </c>
      <c r="DH62" s="20">
        <f t="shared" si="48"/>
        <v>0</v>
      </c>
      <c r="DI62" s="20">
        <f t="shared" si="48"/>
        <v>0</v>
      </c>
      <c r="DJ62" s="20">
        <f t="shared" si="48"/>
        <v>0</v>
      </c>
      <c r="DK62" s="20">
        <f t="shared" si="48"/>
        <v>0</v>
      </c>
      <c r="DL62" s="20">
        <f t="shared" si="39"/>
        <v>0</v>
      </c>
      <c r="DM62" s="20">
        <f t="shared" si="39"/>
        <v>0</v>
      </c>
      <c r="DN62" s="20">
        <f t="shared" si="39"/>
        <v>0</v>
      </c>
      <c r="DO62" s="20">
        <f t="shared" si="39"/>
        <v>0</v>
      </c>
      <c r="DP62" s="20">
        <f t="shared" si="39"/>
        <v>0</v>
      </c>
      <c r="DR62" s="172"/>
    </row>
    <row r="63" spans="1:122" ht="23.25" hidden="1" customHeight="1" x14ac:dyDescent="0.3">
      <c r="A63" s="197"/>
      <c r="B63" s="205"/>
      <c r="C63" s="148" t="s">
        <v>192</v>
      </c>
      <c r="D63" s="151" t="s">
        <v>193</v>
      </c>
      <c r="E63" s="45">
        <v>410</v>
      </c>
      <c r="F63" s="149" t="s">
        <v>133</v>
      </c>
      <c r="G63" s="20">
        <f t="shared" si="10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1">
        <f t="shared" si="24"/>
        <v>0</v>
      </c>
      <c r="AD63" s="20">
        <f t="shared" si="34"/>
        <v>0</v>
      </c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1">
        <f t="shared" ref="AZ63:AZ69" si="51">1-AC63</f>
        <v>1</v>
      </c>
      <c r="BA63" s="20">
        <f t="shared" ref="BA63:BA69" si="52">SUM(BB63:BV63)</f>
        <v>10000000</v>
      </c>
      <c r="BB63" s="20">
        <f t="shared" si="44"/>
        <v>0</v>
      </c>
      <c r="BC63" s="20">
        <f t="shared" si="44"/>
        <v>0</v>
      </c>
      <c r="BD63" s="20">
        <f t="shared" si="44"/>
        <v>0</v>
      </c>
      <c r="BE63" s="20">
        <f t="shared" si="44"/>
        <v>0</v>
      </c>
      <c r="BF63" s="20">
        <f t="shared" si="44"/>
        <v>0</v>
      </c>
      <c r="BG63" s="20">
        <f t="shared" si="44"/>
        <v>0</v>
      </c>
      <c r="BH63" s="20">
        <f t="shared" si="44"/>
        <v>0</v>
      </c>
      <c r="BI63" s="20">
        <f t="shared" si="44"/>
        <v>0</v>
      </c>
      <c r="BJ63" s="20">
        <f t="shared" si="44"/>
        <v>0</v>
      </c>
      <c r="BK63" s="20">
        <f t="shared" si="44"/>
        <v>0</v>
      </c>
      <c r="BL63" s="20">
        <f t="shared" si="44"/>
        <v>0</v>
      </c>
      <c r="BM63" s="20">
        <f t="shared" si="44"/>
        <v>0</v>
      </c>
      <c r="BN63" s="20">
        <f t="shared" si="44"/>
        <v>0</v>
      </c>
      <c r="BO63" s="20">
        <f t="shared" si="44"/>
        <v>0</v>
      </c>
      <c r="BP63" s="20">
        <f t="shared" si="44"/>
        <v>0</v>
      </c>
      <c r="BQ63" s="20">
        <f t="shared" si="44"/>
        <v>0</v>
      </c>
      <c r="BR63" s="20">
        <f t="shared" si="36"/>
        <v>0</v>
      </c>
      <c r="BS63" s="20">
        <f t="shared" si="36"/>
        <v>10000000</v>
      </c>
      <c r="BT63" s="20">
        <f t="shared" si="36"/>
        <v>0</v>
      </c>
      <c r="BU63" s="20">
        <f t="shared" si="36"/>
        <v>0</v>
      </c>
      <c r="BV63" s="20">
        <f t="shared" si="36"/>
        <v>0</v>
      </c>
      <c r="BW63" s="21">
        <f t="shared" ref="BW63:BW69" si="53">+BX63/G63</f>
        <v>0</v>
      </c>
      <c r="BX63" s="20">
        <f t="shared" ref="BX63:BX69" si="54">SUM(BY63:CS63)</f>
        <v>0</v>
      </c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1">
        <f t="shared" ref="CT63:CT69" si="55">1-BW63</f>
        <v>1</v>
      </c>
      <c r="CU63" s="20">
        <f t="shared" ref="CU63:CU69" si="56">SUM(CV63:DP63)</f>
        <v>10000000</v>
      </c>
      <c r="CV63" s="20">
        <f t="shared" si="48"/>
        <v>0</v>
      </c>
      <c r="CW63" s="20">
        <f t="shared" si="48"/>
        <v>0</v>
      </c>
      <c r="CX63" s="20">
        <f t="shared" si="48"/>
        <v>0</v>
      </c>
      <c r="CY63" s="20">
        <f t="shared" si="48"/>
        <v>0</v>
      </c>
      <c r="CZ63" s="20">
        <f t="shared" si="48"/>
        <v>0</v>
      </c>
      <c r="DA63" s="20">
        <f t="shared" si="48"/>
        <v>0</v>
      </c>
      <c r="DB63" s="20">
        <f t="shared" si="48"/>
        <v>0</v>
      </c>
      <c r="DC63" s="20">
        <f t="shared" si="48"/>
        <v>0</v>
      </c>
      <c r="DD63" s="20">
        <f t="shared" si="48"/>
        <v>0</v>
      </c>
      <c r="DE63" s="20">
        <f t="shared" si="48"/>
        <v>0</v>
      </c>
      <c r="DF63" s="20">
        <f t="shared" si="48"/>
        <v>0</v>
      </c>
      <c r="DG63" s="20">
        <f t="shared" si="48"/>
        <v>0</v>
      </c>
      <c r="DH63" s="20">
        <f t="shared" si="48"/>
        <v>0</v>
      </c>
      <c r="DI63" s="20">
        <f t="shared" si="48"/>
        <v>0</v>
      </c>
      <c r="DJ63" s="20">
        <f t="shared" si="48"/>
        <v>0</v>
      </c>
      <c r="DK63" s="20">
        <f t="shared" si="48"/>
        <v>0</v>
      </c>
      <c r="DL63" s="20">
        <f t="shared" si="39"/>
        <v>0</v>
      </c>
      <c r="DM63" s="20">
        <f t="shared" si="39"/>
        <v>10000000</v>
      </c>
      <c r="DN63" s="20">
        <f t="shared" si="39"/>
        <v>0</v>
      </c>
      <c r="DO63" s="20">
        <f t="shared" si="39"/>
        <v>0</v>
      </c>
      <c r="DP63" s="20">
        <f t="shared" si="39"/>
        <v>0</v>
      </c>
      <c r="DR63" s="172"/>
    </row>
    <row r="64" spans="1:122" ht="34.5" hidden="1" customHeight="1" x14ac:dyDescent="0.3">
      <c r="A64" s="197"/>
      <c r="B64" s="205"/>
      <c r="C64" s="148" t="s">
        <v>194</v>
      </c>
      <c r="D64" s="151" t="s">
        <v>195</v>
      </c>
      <c r="E64" s="45">
        <v>410</v>
      </c>
      <c r="F64" s="149" t="s">
        <v>133</v>
      </c>
      <c r="G64" s="20">
        <f t="shared" si="10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1">
        <f t="shared" si="24"/>
        <v>0.11027141999999999</v>
      </c>
      <c r="AD64" s="20">
        <f t="shared" si="34"/>
        <v>11027142</v>
      </c>
      <c r="AE64" s="20"/>
      <c r="AF64" s="20"/>
      <c r="AG64" s="20"/>
      <c r="AH64" s="20"/>
      <c r="AI64" s="20"/>
      <c r="AJ64" s="20"/>
      <c r="AK64" s="20">
        <f>+'[1]ENERO 2019'!$P$580</f>
        <v>11027142</v>
      </c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1">
        <f t="shared" si="51"/>
        <v>0.88972857999999999</v>
      </c>
      <c r="BA64" s="20">
        <f t="shared" si="52"/>
        <v>88972858</v>
      </c>
      <c r="BB64" s="20">
        <f t="shared" si="44"/>
        <v>0</v>
      </c>
      <c r="BC64" s="20">
        <f t="shared" si="44"/>
        <v>0</v>
      </c>
      <c r="BD64" s="20">
        <f t="shared" si="44"/>
        <v>0</v>
      </c>
      <c r="BE64" s="20">
        <f t="shared" si="44"/>
        <v>0</v>
      </c>
      <c r="BF64" s="20">
        <f t="shared" si="44"/>
        <v>0</v>
      </c>
      <c r="BG64" s="20">
        <f t="shared" si="44"/>
        <v>0</v>
      </c>
      <c r="BH64" s="20">
        <f t="shared" si="44"/>
        <v>88972858</v>
      </c>
      <c r="BI64" s="20">
        <f t="shared" si="44"/>
        <v>0</v>
      </c>
      <c r="BJ64" s="20">
        <f t="shared" si="44"/>
        <v>0</v>
      </c>
      <c r="BK64" s="20">
        <f t="shared" si="44"/>
        <v>0</v>
      </c>
      <c r="BL64" s="20">
        <f t="shared" si="44"/>
        <v>0</v>
      </c>
      <c r="BM64" s="20">
        <f t="shared" si="44"/>
        <v>0</v>
      </c>
      <c r="BN64" s="20">
        <f t="shared" si="44"/>
        <v>0</v>
      </c>
      <c r="BO64" s="20">
        <f t="shared" si="44"/>
        <v>0</v>
      </c>
      <c r="BP64" s="20">
        <f t="shared" si="44"/>
        <v>0</v>
      </c>
      <c r="BQ64" s="20">
        <f t="shared" si="44"/>
        <v>0</v>
      </c>
      <c r="BR64" s="20">
        <f t="shared" si="36"/>
        <v>0</v>
      </c>
      <c r="BS64" s="20">
        <f t="shared" si="36"/>
        <v>0</v>
      </c>
      <c r="BT64" s="20">
        <f t="shared" si="36"/>
        <v>0</v>
      </c>
      <c r="BU64" s="20">
        <f t="shared" si="36"/>
        <v>0</v>
      </c>
      <c r="BV64" s="20">
        <f t="shared" si="36"/>
        <v>0</v>
      </c>
      <c r="BW64" s="21">
        <f t="shared" si="53"/>
        <v>0.11027141</v>
      </c>
      <c r="BX64" s="20">
        <f t="shared" si="54"/>
        <v>11027141</v>
      </c>
      <c r="BY64" s="20"/>
      <c r="BZ64" s="20"/>
      <c r="CA64" s="20"/>
      <c r="CB64" s="20"/>
      <c r="CC64" s="20"/>
      <c r="CD64" s="20"/>
      <c r="CE64" s="20">
        <f>+'[1]ENERO 2019'!$H$578</f>
        <v>11027141</v>
      </c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1">
        <f t="shared" si="55"/>
        <v>0.88972859000000004</v>
      </c>
      <c r="CU64" s="20">
        <f t="shared" si="56"/>
        <v>88972859</v>
      </c>
      <c r="CV64" s="20">
        <f t="shared" si="48"/>
        <v>0</v>
      </c>
      <c r="CW64" s="20">
        <f t="shared" si="48"/>
        <v>0</v>
      </c>
      <c r="CX64" s="20">
        <f t="shared" si="48"/>
        <v>0</v>
      </c>
      <c r="CY64" s="20">
        <f t="shared" si="48"/>
        <v>0</v>
      </c>
      <c r="CZ64" s="20">
        <f t="shared" si="48"/>
        <v>0</v>
      </c>
      <c r="DA64" s="20">
        <f t="shared" si="48"/>
        <v>0</v>
      </c>
      <c r="DB64" s="20">
        <f t="shared" si="48"/>
        <v>88972859</v>
      </c>
      <c r="DC64" s="20">
        <f t="shared" si="48"/>
        <v>0</v>
      </c>
      <c r="DD64" s="20">
        <f t="shared" si="48"/>
        <v>0</v>
      </c>
      <c r="DE64" s="20">
        <f t="shared" si="48"/>
        <v>0</v>
      </c>
      <c r="DF64" s="20">
        <f t="shared" si="48"/>
        <v>0</v>
      </c>
      <c r="DG64" s="20">
        <f t="shared" si="48"/>
        <v>0</v>
      </c>
      <c r="DH64" s="20">
        <f t="shared" si="48"/>
        <v>0</v>
      </c>
      <c r="DI64" s="20">
        <f t="shared" si="48"/>
        <v>0</v>
      </c>
      <c r="DJ64" s="20">
        <f t="shared" si="48"/>
        <v>0</v>
      </c>
      <c r="DK64" s="20">
        <f t="shared" si="48"/>
        <v>0</v>
      </c>
      <c r="DL64" s="20">
        <f t="shared" si="39"/>
        <v>0</v>
      </c>
      <c r="DM64" s="20">
        <f t="shared" si="39"/>
        <v>0</v>
      </c>
      <c r="DN64" s="20">
        <f t="shared" si="39"/>
        <v>0</v>
      </c>
      <c r="DO64" s="20">
        <f t="shared" si="39"/>
        <v>0</v>
      </c>
      <c r="DP64" s="20">
        <f t="shared" si="39"/>
        <v>0</v>
      </c>
      <c r="DR64" s="172"/>
    </row>
    <row r="65" spans="1:125" ht="45.75" hidden="1" customHeight="1" x14ac:dyDescent="0.3">
      <c r="A65" s="197"/>
      <c r="B65" s="205"/>
      <c r="C65" s="148" t="s">
        <v>196</v>
      </c>
      <c r="D65" s="151" t="s">
        <v>197</v>
      </c>
      <c r="E65" s="45">
        <v>410</v>
      </c>
      <c r="F65" s="149" t="s">
        <v>133</v>
      </c>
      <c r="G65" s="20">
        <f t="shared" si="10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1" t="e">
        <f t="shared" si="24"/>
        <v>#DIV/0!</v>
      </c>
      <c r="AD65" s="20">
        <f t="shared" si="34"/>
        <v>0</v>
      </c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1" t="e">
        <f t="shared" si="51"/>
        <v>#DIV/0!</v>
      </c>
      <c r="BA65" s="20">
        <f t="shared" si="52"/>
        <v>0</v>
      </c>
      <c r="BB65" s="20">
        <f t="shared" ref="BB65:BQ77" si="57">H65-AE65</f>
        <v>0</v>
      </c>
      <c r="BC65" s="20">
        <f t="shared" si="57"/>
        <v>0</v>
      </c>
      <c r="BD65" s="20">
        <f t="shared" si="57"/>
        <v>0</v>
      </c>
      <c r="BE65" s="20">
        <f t="shared" si="57"/>
        <v>0</v>
      </c>
      <c r="BF65" s="20">
        <f t="shared" si="57"/>
        <v>0</v>
      </c>
      <c r="BG65" s="20">
        <f t="shared" si="57"/>
        <v>0</v>
      </c>
      <c r="BH65" s="20">
        <f t="shared" si="57"/>
        <v>0</v>
      </c>
      <c r="BI65" s="20">
        <f t="shared" si="57"/>
        <v>0</v>
      </c>
      <c r="BJ65" s="20">
        <f t="shared" si="57"/>
        <v>0</v>
      </c>
      <c r="BK65" s="20">
        <f t="shared" si="57"/>
        <v>0</v>
      </c>
      <c r="BL65" s="20">
        <f t="shared" si="57"/>
        <v>0</v>
      </c>
      <c r="BM65" s="20">
        <f t="shared" si="57"/>
        <v>0</v>
      </c>
      <c r="BN65" s="20">
        <f t="shared" si="57"/>
        <v>0</v>
      </c>
      <c r="BO65" s="20">
        <f t="shared" si="57"/>
        <v>0</v>
      </c>
      <c r="BP65" s="20">
        <f t="shared" si="57"/>
        <v>0</v>
      </c>
      <c r="BQ65" s="20">
        <f t="shared" si="57"/>
        <v>0</v>
      </c>
      <c r="BR65" s="20">
        <f t="shared" si="36"/>
        <v>0</v>
      </c>
      <c r="BS65" s="20">
        <f t="shared" si="36"/>
        <v>0</v>
      </c>
      <c r="BT65" s="20">
        <f t="shared" si="36"/>
        <v>0</v>
      </c>
      <c r="BU65" s="20">
        <f t="shared" si="36"/>
        <v>0</v>
      </c>
      <c r="BV65" s="20">
        <f t="shared" si="36"/>
        <v>0</v>
      </c>
      <c r="BW65" s="21" t="e">
        <f t="shared" si="53"/>
        <v>#DIV/0!</v>
      </c>
      <c r="BX65" s="20">
        <f t="shared" si="54"/>
        <v>0</v>
      </c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1" t="e">
        <f t="shared" si="55"/>
        <v>#DIV/0!</v>
      </c>
      <c r="CU65" s="20">
        <f t="shared" si="56"/>
        <v>0</v>
      </c>
      <c r="CV65" s="20">
        <f t="shared" ref="CV65:DK77" si="58">H65-BY65</f>
        <v>0</v>
      </c>
      <c r="CW65" s="20">
        <f t="shared" si="58"/>
        <v>0</v>
      </c>
      <c r="CX65" s="20">
        <f t="shared" si="58"/>
        <v>0</v>
      </c>
      <c r="CY65" s="20">
        <f t="shared" si="58"/>
        <v>0</v>
      </c>
      <c r="CZ65" s="20">
        <f t="shared" si="58"/>
        <v>0</v>
      </c>
      <c r="DA65" s="20">
        <f t="shared" si="58"/>
        <v>0</v>
      </c>
      <c r="DB65" s="20">
        <f t="shared" si="58"/>
        <v>0</v>
      </c>
      <c r="DC65" s="20">
        <f t="shared" si="58"/>
        <v>0</v>
      </c>
      <c r="DD65" s="20">
        <f t="shared" si="58"/>
        <v>0</v>
      </c>
      <c r="DE65" s="20">
        <f t="shared" si="58"/>
        <v>0</v>
      </c>
      <c r="DF65" s="20">
        <f t="shared" si="58"/>
        <v>0</v>
      </c>
      <c r="DG65" s="20">
        <f t="shared" si="58"/>
        <v>0</v>
      </c>
      <c r="DH65" s="20">
        <f t="shared" si="58"/>
        <v>0</v>
      </c>
      <c r="DI65" s="20">
        <f t="shared" si="58"/>
        <v>0</v>
      </c>
      <c r="DJ65" s="20">
        <f t="shared" si="58"/>
        <v>0</v>
      </c>
      <c r="DK65" s="20">
        <f t="shared" si="58"/>
        <v>0</v>
      </c>
      <c r="DL65" s="20">
        <f t="shared" si="39"/>
        <v>0</v>
      </c>
      <c r="DM65" s="20">
        <f t="shared" si="39"/>
        <v>0</v>
      </c>
      <c r="DN65" s="20">
        <f t="shared" si="39"/>
        <v>0</v>
      </c>
      <c r="DO65" s="20">
        <f t="shared" si="39"/>
        <v>0</v>
      </c>
      <c r="DP65" s="20">
        <f t="shared" si="39"/>
        <v>0</v>
      </c>
      <c r="DR65" s="172"/>
    </row>
    <row r="66" spans="1:125" ht="25.5" hidden="1" customHeight="1" x14ac:dyDescent="0.3">
      <c r="A66" s="197"/>
      <c r="B66" s="205"/>
      <c r="C66" s="148" t="s">
        <v>198</v>
      </c>
      <c r="D66" s="151" t="s">
        <v>199</v>
      </c>
      <c r="E66" s="45">
        <v>410</v>
      </c>
      <c r="F66" s="149" t="s">
        <v>133</v>
      </c>
      <c r="G66" s="20">
        <f t="shared" si="10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1" t="e">
        <f t="shared" si="24"/>
        <v>#DIV/0!</v>
      </c>
      <c r="AD66" s="20">
        <f t="shared" si="34"/>
        <v>0</v>
      </c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1" t="e">
        <f t="shared" si="51"/>
        <v>#DIV/0!</v>
      </c>
      <c r="BA66" s="20">
        <f t="shared" si="52"/>
        <v>0</v>
      </c>
      <c r="BB66" s="20">
        <f t="shared" si="57"/>
        <v>0</v>
      </c>
      <c r="BC66" s="20">
        <f t="shared" si="57"/>
        <v>0</v>
      </c>
      <c r="BD66" s="20">
        <f t="shared" si="57"/>
        <v>0</v>
      </c>
      <c r="BE66" s="20">
        <f t="shared" si="57"/>
        <v>0</v>
      </c>
      <c r="BF66" s="20">
        <f t="shared" si="57"/>
        <v>0</v>
      </c>
      <c r="BG66" s="20">
        <f t="shared" si="57"/>
        <v>0</v>
      </c>
      <c r="BH66" s="20">
        <f t="shared" si="57"/>
        <v>0</v>
      </c>
      <c r="BI66" s="20">
        <f t="shared" si="57"/>
        <v>0</v>
      </c>
      <c r="BJ66" s="20">
        <f t="shared" si="57"/>
        <v>0</v>
      </c>
      <c r="BK66" s="20">
        <f t="shared" si="57"/>
        <v>0</v>
      </c>
      <c r="BL66" s="20">
        <f t="shared" si="57"/>
        <v>0</v>
      </c>
      <c r="BM66" s="20">
        <f t="shared" si="57"/>
        <v>0</v>
      </c>
      <c r="BN66" s="20">
        <f t="shared" si="57"/>
        <v>0</v>
      </c>
      <c r="BO66" s="20">
        <f t="shared" si="57"/>
        <v>0</v>
      </c>
      <c r="BP66" s="20">
        <f t="shared" si="57"/>
        <v>0</v>
      </c>
      <c r="BQ66" s="20">
        <f t="shared" si="57"/>
        <v>0</v>
      </c>
      <c r="BR66" s="20">
        <f t="shared" si="36"/>
        <v>0</v>
      </c>
      <c r="BS66" s="20">
        <f t="shared" si="36"/>
        <v>0</v>
      </c>
      <c r="BT66" s="20">
        <f t="shared" si="36"/>
        <v>0</v>
      </c>
      <c r="BU66" s="20">
        <f t="shared" si="36"/>
        <v>0</v>
      </c>
      <c r="BV66" s="20">
        <f t="shared" si="36"/>
        <v>0</v>
      </c>
      <c r="BW66" s="21" t="e">
        <f t="shared" si="53"/>
        <v>#DIV/0!</v>
      </c>
      <c r="BX66" s="20">
        <f t="shared" si="54"/>
        <v>0</v>
      </c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1" t="e">
        <f t="shared" si="55"/>
        <v>#DIV/0!</v>
      </c>
      <c r="CU66" s="20">
        <f t="shared" si="56"/>
        <v>0</v>
      </c>
      <c r="CV66" s="20">
        <f t="shared" si="58"/>
        <v>0</v>
      </c>
      <c r="CW66" s="20">
        <f t="shared" si="58"/>
        <v>0</v>
      </c>
      <c r="CX66" s="20">
        <f t="shared" si="58"/>
        <v>0</v>
      </c>
      <c r="CY66" s="20">
        <f t="shared" si="58"/>
        <v>0</v>
      </c>
      <c r="CZ66" s="20">
        <f t="shared" si="58"/>
        <v>0</v>
      </c>
      <c r="DA66" s="20">
        <f t="shared" si="58"/>
        <v>0</v>
      </c>
      <c r="DB66" s="20">
        <f t="shared" si="58"/>
        <v>0</v>
      </c>
      <c r="DC66" s="20">
        <f t="shared" si="58"/>
        <v>0</v>
      </c>
      <c r="DD66" s="20">
        <f t="shared" si="58"/>
        <v>0</v>
      </c>
      <c r="DE66" s="20">
        <f t="shared" si="58"/>
        <v>0</v>
      </c>
      <c r="DF66" s="20">
        <f t="shared" si="58"/>
        <v>0</v>
      </c>
      <c r="DG66" s="20">
        <f t="shared" si="58"/>
        <v>0</v>
      </c>
      <c r="DH66" s="20">
        <f t="shared" si="58"/>
        <v>0</v>
      </c>
      <c r="DI66" s="20">
        <f t="shared" si="58"/>
        <v>0</v>
      </c>
      <c r="DJ66" s="20">
        <f t="shared" si="58"/>
        <v>0</v>
      </c>
      <c r="DK66" s="20">
        <f t="shared" si="58"/>
        <v>0</v>
      </c>
      <c r="DL66" s="20">
        <f t="shared" si="39"/>
        <v>0</v>
      </c>
      <c r="DM66" s="20">
        <f t="shared" si="39"/>
        <v>0</v>
      </c>
      <c r="DN66" s="20">
        <f t="shared" si="39"/>
        <v>0</v>
      </c>
      <c r="DO66" s="20">
        <f t="shared" si="39"/>
        <v>0</v>
      </c>
      <c r="DP66" s="20">
        <f t="shared" si="39"/>
        <v>0</v>
      </c>
      <c r="DR66" s="172"/>
    </row>
    <row r="67" spans="1:125" ht="34.5" hidden="1" customHeight="1" x14ac:dyDescent="0.3">
      <c r="A67" s="197"/>
      <c r="B67" s="205"/>
      <c r="C67" s="148" t="s">
        <v>200</v>
      </c>
      <c r="D67" s="151" t="s">
        <v>201</v>
      </c>
      <c r="E67" s="45">
        <v>410</v>
      </c>
      <c r="F67" s="149" t="s">
        <v>133</v>
      </c>
      <c r="G67" s="20">
        <f t="shared" si="10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1">
        <f t="shared" si="24"/>
        <v>0</v>
      </c>
      <c r="AD67" s="20">
        <f t="shared" si="34"/>
        <v>0</v>
      </c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1">
        <f t="shared" si="51"/>
        <v>1</v>
      </c>
      <c r="BA67" s="20">
        <f t="shared" si="52"/>
        <v>2120000</v>
      </c>
      <c r="BB67" s="20">
        <f t="shared" si="57"/>
        <v>0</v>
      </c>
      <c r="BC67" s="20">
        <f t="shared" si="57"/>
        <v>0</v>
      </c>
      <c r="BD67" s="20">
        <f t="shared" si="57"/>
        <v>0</v>
      </c>
      <c r="BE67" s="20">
        <f t="shared" si="57"/>
        <v>0</v>
      </c>
      <c r="BF67" s="20">
        <f t="shared" si="57"/>
        <v>0</v>
      </c>
      <c r="BG67" s="20">
        <f t="shared" si="57"/>
        <v>0</v>
      </c>
      <c r="BH67" s="20">
        <f t="shared" si="57"/>
        <v>0</v>
      </c>
      <c r="BI67" s="20">
        <f t="shared" si="57"/>
        <v>0</v>
      </c>
      <c r="BJ67" s="20">
        <f t="shared" si="57"/>
        <v>0</v>
      </c>
      <c r="BK67" s="20">
        <f t="shared" si="57"/>
        <v>0</v>
      </c>
      <c r="BL67" s="20">
        <f t="shared" si="57"/>
        <v>0</v>
      </c>
      <c r="BM67" s="20">
        <f t="shared" si="57"/>
        <v>0</v>
      </c>
      <c r="BN67" s="20">
        <f t="shared" si="57"/>
        <v>0</v>
      </c>
      <c r="BO67" s="20">
        <f t="shared" si="57"/>
        <v>0</v>
      </c>
      <c r="BP67" s="20">
        <f t="shared" si="57"/>
        <v>0</v>
      </c>
      <c r="BQ67" s="20">
        <f t="shared" si="57"/>
        <v>0</v>
      </c>
      <c r="BR67" s="20">
        <f t="shared" si="36"/>
        <v>0</v>
      </c>
      <c r="BS67" s="20">
        <f t="shared" si="36"/>
        <v>2120000</v>
      </c>
      <c r="BT67" s="20">
        <f t="shared" si="36"/>
        <v>0</v>
      </c>
      <c r="BU67" s="20">
        <f t="shared" si="36"/>
        <v>0</v>
      </c>
      <c r="BV67" s="20">
        <f t="shared" si="36"/>
        <v>0</v>
      </c>
      <c r="BW67" s="21">
        <f t="shared" si="53"/>
        <v>0</v>
      </c>
      <c r="BX67" s="20">
        <f t="shared" si="54"/>
        <v>0</v>
      </c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1">
        <f t="shared" si="55"/>
        <v>1</v>
      </c>
      <c r="CU67" s="20">
        <f t="shared" si="56"/>
        <v>2120000</v>
      </c>
      <c r="CV67" s="20">
        <f t="shared" si="58"/>
        <v>0</v>
      </c>
      <c r="CW67" s="20">
        <f t="shared" si="58"/>
        <v>0</v>
      </c>
      <c r="CX67" s="20">
        <f t="shared" si="58"/>
        <v>0</v>
      </c>
      <c r="CY67" s="20">
        <f t="shared" si="58"/>
        <v>0</v>
      </c>
      <c r="CZ67" s="20">
        <f t="shared" si="58"/>
        <v>0</v>
      </c>
      <c r="DA67" s="20">
        <f t="shared" si="58"/>
        <v>0</v>
      </c>
      <c r="DB67" s="20">
        <f t="shared" si="58"/>
        <v>0</v>
      </c>
      <c r="DC67" s="20">
        <f t="shared" si="58"/>
        <v>0</v>
      </c>
      <c r="DD67" s="20">
        <f t="shared" si="58"/>
        <v>0</v>
      </c>
      <c r="DE67" s="20">
        <f t="shared" si="58"/>
        <v>0</v>
      </c>
      <c r="DF67" s="20">
        <f t="shared" si="58"/>
        <v>0</v>
      </c>
      <c r="DG67" s="20">
        <f t="shared" si="58"/>
        <v>0</v>
      </c>
      <c r="DH67" s="20">
        <f t="shared" si="58"/>
        <v>0</v>
      </c>
      <c r="DI67" s="20">
        <f t="shared" si="58"/>
        <v>0</v>
      </c>
      <c r="DJ67" s="20">
        <f t="shared" si="58"/>
        <v>0</v>
      </c>
      <c r="DK67" s="20">
        <f t="shared" si="58"/>
        <v>0</v>
      </c>
      <c r="DL67" s="20">
        <f t="shared" si="39"/>
        <v>0</v>
      </c>
      <c r="DM67" s="20">
        <f t="shared" si="39"/>
        <v>2120000</v>
      </c>
      <c r="DN67" s="20">
        <f t="shared" si="39"/>
        <v>0</v>
      </c>
      <c r="DO67" s="20">
        <f t="shared" si="39"/>
        <v>0</v>
      </c>
      <c r="DP67" s="20">
        <f t="shared" si="39"/>
        <v>0</v>
      </c>
      <c r="DR67" s="172"/>
    </row>
    <row r="68" spans="1:125" ht="34.5" hidden="1" customHeight="1" x14ac:dyDescent="0.3">
      <c r="A68" s="197"/>
      <c r="B68" s="205"/>
      <c r="C68" s="148" t="s">
        <v>202</v>
      </c>
      <c r="D68" s="151" t="s">
        <v>203</v>
      </c>
      <c r="E68" s="45">
        <v>410</v>
      </c>
      <c r="F68" s="149" t="s">
        <v>133</v>
      </c>
      <c r="G68" s="20">
        <f t="shared" si="10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1">
        <f t="shared" si="24"/>
        <v>0</v>
      </c>
      <c r="AD68" s="20">
        <f t="shared" si="34"/>
        <v>0</v>
      </c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1">
        <f t="shared" si="51"/>
        <v>1</v>
      </c>
      <c r="BA68" s="20">
        <f t="shared" si="52"/>
        <v>4000000</v>
      </c>
      <c r="BB68" s="20">
        <f t="shared" si="57"/>
        <v>0</v>
      </c>
      <c r="BC68" s="20">
        <f t="shared" si="57"/>
        <v>0</v>
      </c>
      <c r="BD68" s="20">
        <f t="shared" si="57"/>
        <v>0</v>
      </c>
      <c r="BE68" s="20">
        <f t="shared" si="57"/>
        <v>0</v>
      </c>
      <c r="BF68" s="20">
        <f t="shared" si="57"/>
        <v>0</v>
      </c>
      <c r="BG68" s="20">
        <f t="shared" si="57"/>
        <v>0</v>
      </c>
      <c r="BH68" s="20">
        <f t="shared" si="57"/>
        <v>0</v>
      </c>
      <c r="BI68" s="20">
        <f t="shared" si="57"/>
        <v>0</v>
      </c>
      <c r="BJ68" s="20">
        <f t="shared" si="57"/>
        <v>0</v>
      </c>
      <c r="BK68" s="20">
        <f t="shared" si="57"/>
        <v>0</v>
      </c>
      <c r="BL68" s="20">
        <f t="shared" si="57"/>
        <v>0</v>
      </c>
      <c r="BM68" s="20">
        <f t="shared" si="57"/>
        <v>0</v>
      </c>
      <c r="BN68" s="20">
        <f t="shared" si="57"/>
        <v>0</v>
      </c>
      <c r="BO68" s="20">
        <f t="shared" si="57"/>
        <v>0</v>
      </c>
      <c r="BP68" s="20">
        <f t="shared" si="57"/>
        <v>0</v>
      </c>
      <c r="BQ68" s="20">
        <f t="shared" si="57"/>
        <v>0</v>
      </c>
      <c r="BR68" s="20">
        <f t="shared" si="36"/>
        <v>0</v>
      </c>
      <c r="BS68" s="20">
        <f t="shared" si="36"/>
        <v>4000000</v>
      </c>
      <c r="BT68" s="20">
        <f t="shared" si="36"/>
        <v>0</v>
      </c>
      <c r="BU68" s="20">
        <f t="shared" si="36"/>
        <v>0</v>
      </c>
      <c r="BV68" s="20">
        <f t="shared" si="36"/>
        <v>0</v>
      </c>
      <c r="BW68" s="21">
        <f t="shared" si="53"/>
        <v>0</v>
      </c>
      <c r="BX68" s="20">
        <f t="shared" si="54"/>
        <v>0</v>
      </c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1">
        <f t="shared" si="55"/>
        <v>1</v>
      </c>
      <c r="CU68" s="20">
        <f t="shared" si="56"/>
        <v>4000000</v>
      </c>
      <c r="CV68" s="20">
        <f t="shared" si="58"/>
        <v>0</v>
      </c>
      <c r="CW68" s="20">
        <f t="shared" si="58"/>
        <v>0</v>
      </c>
      <c r="CX68" s="20">
        <f t="shared" si="58"/>
        <v>0</v>
      </c>
      <c r="CY68" s="20">
        <f t="shared" si="58"/>
        <v>0</v>
      </c>
      <c r="CZ68" s="20">
        <f t="shared" si="58"/>
        <v>0</v>
      </c>
      <c r="DA68" s="20">
        <f t="shared" si="58"/>
        <v>0</v>
      </c>
      <c r="DB68" s="20">
        <f t="shared" si="58"/>
        <v>0</v>
      </c>
      <c r="DC68" s="20">
        <f t="shared" si="58"/>
        <v>0</v>
      </c>
      <c r="DD68" s="20">
        <f t="shared" si="58"/>
        <v>0</v>
      </c>
      <c r="DE68" s="20">
        <f t="shared" si="58"/>
        <v>0</v>
      </c>
      <c r="DF68" s="20">
        <f t="shared" si="58"/>
        <v>0</v>
      </c>
      <c r="DG68" s="20">
        <f t="shared" si="58"/>
        <v>0</v>
      </c>
      <c r="DH68" s="20">
        <f t="shared" si="58"/>
        <v>0</v>
      </c>
      <c r="DI68" s="20">
        <f t="shared" si="58"/>
        <v>0</v>
      </c>
      <c r="DJ68" s="20">
        <f t="shared" si="58"/>
        <v>0</v>
      </c>
      <c r="DK68" s="20">
        <f t="shared" si="58"/>
        <v>0</v>
      </c>
      <c r="DL68" s="20">
        <f t="shared" si="39"/>
        <v>0</v>
      </c>
      <c r="DM68" s="20">
        <f t="shared" si="39"/>
        <v>4000000</v>
      </c>
      <c r="DN68" s="20">
        <f t="shared" si="39"/>
        <v>0</v>
      </c>
      <c r="DO68" s="20">
        <f t="shared" si="39"/>
        <v>0</v>
      </c>
      <c r="DP68" s="20">
        <f t="shared" si="39"/>
        <v>0</v>
      </c>
      <c r="DR68" s="171"/>
    </row>
    <row r="69" spans="1:125" ht="21.75" hidden="1" customHeight="1" x14ac:dyDescent="0.3">
      <c r="A69" s="197"/>
      <c r="B69" s="199"/>
      <c r="C69" s="148" t="s">
        <v>204</v>
      </c>
      <c r="D69" s="151" t="s">
        <v>205</v>
      </c>
      <c r="E69" s="45">
        <v>410</v>
      </c>
      <c r="F69" s="149" t="s">
        <v>133</v>
      </c>
      <c r="G69" s="20">
        <f t="shared" ref="G69:G132" si="59">SUM(H69:AB69)</f>
        <v>80000000</v>
      </c>
      <c r="H69" s="20"/>
      <c r="I69" s="20"/>
      <c r="J69" s="20"/>
      <c r="K69" s="20"/>
      <c r="L69" s="20"/>
      <c r="M69" s="20"/>
      <c r="N69" s="20">
        <v>80000000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1">
        <f t="shared" si="24"/>
        <v>0.151</v>
      </c>
      <c r="AD69" s="20">
        <f t="shared" si="34"/>
        <v>12080000</v>
      </c>
      <c r="AE69" s="20"/>
      <c r="AF69" s="20"/>
      <c r="AG69" s="20"/>
      <c r="AH69" s="20"/>
      <c r="AI69" s="20"/>
      <c r="AJ69" s="20"/>
      <c r="AK69" s="20">
        <f>+'[1]ENERO 2019'!$P$610</f>
        <v>12080000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1">
        <f t="shared" si="51"/>
        <v>0.84899999999999998</v>
      </c>
      <c r="BA69" s="20">
        <f t="shared" si="52"/>
        <v>67920000</v>
      </c>
      <c r="BB69" s="20">
        <f t="shared" si="57"/>
        <v>0</v>
      </c>
      <c r="BC69" s="20">
        <f t="shared" si="57"/>
        <v>0</v>
      </c>
      <c r="BD69" s="20">
        <f t="shared" si="57"/>
        <v>0</v>
      </c>
      <c r="BE69" s="20">
        <f t="shared" si="57"/>
        <v>0</v>
      </c>
      <c r="BF69" s="20">
        <f t="shared" si="57"/>
        <v>0</v>
      </c>
      <c r="BG69" s="20">
        <f t="shared" si="57"/>
        <v>0</v>
      </c>
      <c r="BH69" s="20">
        <f t="shared" si="57"/>
        <v>67920000</v>
      </c>
      <c r="BI69" s="20">
        <f t="shared" si="57"/>
        <v>0</v>
      </c>
      <c r="BJ69" s="20">
        <f t="shared" si="57"/>
        <v>0</v>
      </c>
      <c r="BK69" s="20">
        <f t="shared" si="57"/>
        <v>0</v>
      </c>
      <c r="BL69" s="20">
        <f t="shared" si="57"/>
        <v>0</v>
      </c>
      <c r="BM69" s="20">
        <f t="shared" si="57"/>
        <v>0</v>
      </c>
      <c r="BN69" s="20">
        <f t="shared" si="57"/>
        <v>0</v>
      </c>
      <c r="BO69" s="20">
        <f t="shared" si="57"/>
        <v>0</v>
      </c>
      <c r="BP69" s="20">
        <f t="shared" si="57"/>
        <v>0</v>
      </c>
      <c r="BQ69" s="20">
        <f t="shared" si="57"/>
        <v>0</v>
      </c>
      <c r="BR69" s="20">
        <f t="shared" si="36"/>
        <v>0</v>
      </c>
      <c r="BS69" s="20">
        <f t="shared" si="36"/>
        <v>0</v>
      </c>
      <c r="BT69" s="20">
        <f t="shared" si="36"/>
        <v>0</v>
      </c>
      <c r="BU69" s="20">
        <f t="shared" si="36"/>
        <v>0</v>
      </c>
      <c r="BV69" s="20">
        <f t="shared" si="36"/>
        <v>0</v>
      </c>
      <c r="BW69" s="21">
        <f t="shared" si="53"/>
        <v>0.15099998749999999</v>
      </c>
      <c r="BX69" s="20">
        <f t="shared" si="54"/>
        <v>12079999</v>
      </c>
      <c r="BY69" s="20"/>
      <c r="BZ69" s="20"/>
      <c r="CA69" s="20"/>
      <c r="CB69" s="20"/>
      <c r="CC69" s="20"/>
      <c r="CD69" s="20"/>
      <c r="CE69" s="20">
        <f>+'[1]ENERO 2019'!$H$608</f>
        <v>12079999</v>
      </c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1">
        <f t="shared" si="55"/>
        <v>0.84900001250000001</v>
      </c>
      <c r="CU69" s="20">
        <f t="shared" si="56"/>
        <v>67920001</v>
      </c>
      <c r="CV69" s="20">
        <f t="shared" si="58"/>
        <v>0</v>
      </c>
      <c r="CW69" s="20">
        <f t="shared" si="58"/>
        <v>0</v>
      </c>
      <c r="CX69" s="20">
        <f t="shared" si="58"/>
        <v>0</v>
      </c>
      <c r="CY69" s="20">
        <f t="shared" si="58"/>
        <v>0</v>
      </c>
      <c r="CZ69" s="20">
        <f t="shared" si="58"/>
        <v>0</v>
      </c>
      <c r="DA69" s="20">
        <f t="shared" si="58"/>
        <v>0</v>
      </c>
      <c r="DB69" s="20">
        <f t="shared" si="58"/>
        <v>67920001</v>
      </c>
      <c r="DC69" s="20">
        <f t="shared" si="58"/>
        <v>0</v>
      </c>
      <c r="DD69" s="20">
        <f t="shared" si="58"/>
        <v>0</v>
      </c>
      <c r="DE69" s="20">
        <f t="shared" si="58"/>
        <v>0</v>
      </c>
      <c r="DF69" s="20">
        <f t="shared" si="58"/>
        <v>0</v>
      </c>
      <c r="DG69" s="20">
        <f t="shared" si="58"/>
        <v>0</v>
      </c>
      <c r="DH69" s="20">
        <f t="shared" si="58"/>
        <v>0</v>
      </c>
      <c r="DI69" s="20">
        <f t="shared" si="58"/>
        <v>0</v>
      </c>
      <c r="DJ69" s="20">
        <f t="shared" si="58"/>
        <v>0</v>
      </c>
      <c r="DK69" s="20">
        <f t="shared" si="58"/>
        <v>0</v>
      </c>
      <c r="DL69" s="20">
        <f t="shared" si="39"/>
        <v>0</v>
      </c>
      <c r="DM69" s="20">
        <f t="shared" si="39"/>
        <v>0</v>
      </c>
      <c r="DN69" s="20">
        <f t="shared" si="39"/>
        <v>0</v>
      </c>
      <c r="DO69" s="20">
        <f t="shared" si="39"/>
        <v>0</v>
      </c>
      <c r="DP69" s="20">
        <f t="shared" si="39"/>
        <v>0</v>
      </c>
      <c r="DR69" s="172"/>
    </row>
    <row r="70" spans="1:125" ht="51" hidden="1" customHeight="1" x14ac:dyDescent="0.3">
      <c r="A70" s="197"/>
      <c r="B70" s="47" t="s">
        <v>206</v>
      </c>
      <c r="C70" s="148" t="s">
        <v>207</v>
      </c>
      <c r="D70" s="45" t="s">
        <v>208</v>
      </c>
      <c r="E70" s="45">
        <v>410</v>
      </c>
      <c r="F70" s="149" t="s">
        <v>133</v>
      </c>
      <c r="G70" s="20">
        <f t="shared" si="59"/>
        <v>3200000000</v>
      </c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>
        <v>3000000000</v>
      </c>
      <c r="W70" s="20"/>
      <c r="X70" s="20"/>
      <c r="Y70" s="20">
        <v>200000000</v>
      </c>
      <c r="Z70" s="20"/>
      <c r="AA70" s="20"/>
      <c r="AB70" s="20"/>
      <c r="AC70" s="21">
        <f t="shared" si="24"/>
        <v>0.28973037093749998</v>
      </c>
      <c r="AD70" s="20">
        <f t="shared" si="34"/>
        <v>927137187</v>
      </c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>
        <f>+'[1]ENERO 2019'!$X$618</f>
        <v>881220521</v>
      </c>
      <c r="AT70" s="20"/>
      <c r="AU70" s="20"/>
      <c r="AV70" s="20">
        <f>+'[1]ENERO 2019'!$AA$618</f>
        <v>45916666</v>
      </c>
      <c r="AW70" s="20"/>
      <c r="AX70" s="20"/>
      <c r="AY70" s="20"/>
      <c r="AZ70" s="21">
        <f t="shared" si="12"/>
        <v>0.71026962906250002</v>
      </c>
      <c r="BA70" s="20">
        <f t="shared" si="40"/>
        <v>2272862813</v>
      </c>
      <c r="BB70" s="20">
        <f t="shared" si="57"/>
        <v>0</v>
      </c>
      <c r="BC70" s="20">
        <f t="shared" si="57"/>
        <v>0</v>
      </c>
      <c r="BD70" s="20">
        <f t="shared" si="57"/>
        <v>0</v>
      </c>
      <c r="BE70" s="20">
        <f t="shared" si="57"/>
        <v>0</v>
      </c>
      <c r="BF70" s="20">
        <f t="shared" si="57"/>
        <v>0</v>
      </c>
      <c r="BG70" s="20">
        <f t="shared" si="57"/>
        <v>0</v>
      </c>
      <c r="BH70" s="20">
        <f t="shared" si="57"/>
        <v>0</v>
      </c>
      <c r="BI70" s="20">
        <f t="shared" si="57"/>
        <v>0</v>
      </c>
      <c r="BJ70" s="20">
        <f t="shared" si="57"/>
        <v>0</v>
      </c>
      <c r="BK70" s="20">
        <f t="shared" si="57"/>
        <v>0</v>
      </c>
      <c r="BL70" s="20">
        <f t="shared" si="57"/>
        <v>0</v>
      </c>
      <c r="BM70" s="20">
        <f t="shared" si="57"/>
        <v>0</v>
      </c>
      <c r="BN70" s="20">
        <f t="shared" si="57"/>
        <v>0</v>
      </c>
      <c r="BO70" s="20">
        <f t="shared" si="57"/>
        <v>0</v>
      </c>
      <c r="BP70" s="20">
        <f t="shared" si="57"/>
        <v>2118779479</v>
      </c>
      <c r="BQ70" s="20">
        <f t="shared" si="57"/>
        <v>0</v>
      </c>
      <c r="BR70" s="20">
        <f t="shared" si="36"/>
        <v>0</v>
      </c>
      <c r="BS70" s="20">
        <f t="shared" si="36"/>
        <v>154083334</v>
      </c>
      <c r="BT70" s="20">
        <f t="shared" si="36"/>
        <v>0</v>
      </c>
      <c r="BU70" s="20">
        <f t="shared" si="36"/>
        <v>0</v>
      </c>
      <c r="BV70" s="20">
        <f t="shared" si="36"/>
        <v>0</v>
      </c>
      <c r="BW70" s="21">
        <f t="shared" si="22"/>
        <v>1.2692290625E-2</v>
      </c>
      <c r="BX70" s="20">
        <f t="shared" si="37"/>
        <v>40615330</v>
      </c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>
        <f>+'[1]ENERO 2019'!$H$619+'[1]ENERO 2019'!$H$626+'[1]ENERO 2019'!$H$632</f>
        <v>28032000</v>
      </c>
      <c r="CN70" s="20"/>
      <c r="CO70" s="20"/>
      <c r="CP70" s="20">
        <f>+'[1]ENERO 2019'!$H$630</f>
        <v>12583330</v>
      </c>
      <c r="CQ70" s="20"/>
      <c r="CR70" s="20"/>
      <c r="CS70" s="20"/>
      <c r="CT70" s="21">
        <f t="shared" si="6"/>
        <v>0.98730770937500001</v>
      </c>
      <c r="CU70" s="20">
        <f t="shared" si="41"/>
        <v>3159384670</v>
      </c>
      <c r="CV70" s="20">
        <f t="shared" si="58"/>
        <v>0</v>
      </c>
      <c r="CW70" s="20">
        <f t="shared" si="58"/>
        <v>0</v>
      </c>
      <c r="CX70" s="20">
        <f t="shared" si="58"/>
        <v>0</v>
      </c>
      <c r="CY70" s="20">
        <f t="shared" si="58"/>
        <v>0</v>
      </c>
      <c r="CZ70" s="20">
        <f t="shared" si="58"/>
        <v>0</v>
      </c>
      <c r="DA70" s="20">
        <f t="shared" si="58"/>
        <v>0</v>
      </c>
      <c r="DB70" s="20">
        <f t="shared" si="58"/>
        <v>0</v>
      </c>
      <c r="DC70" s="20">
        <f t="shared" si="58"/>
        <v>0</v>
      </c>
      <c r="DD70" s="20">
        <f t="shared" si="58"/>
        <v>0</v>
      </c>
      <c r="DE70" s="20">
        <f t="shared" si="58"/>
        <v>0</v>
      </c>
      <c r="DF70" s="20">
        <f t="shared" si="58"/>
        <v>0</v>
      </c>
      <c r="DG70" s="20">
        <f t="shared" si="58"/>
        <v>0</v>
      </c>
      <c r="DH70" s="20">
        <f t="shared" si="58"/>
        <v>0</v>
      </c>
      <c r="DI70" s="20">
        <f t="shared" si="58"/>
        <v>0</v>
      </c>
      <c r="DJ70" s="20">
        <f t="shared" si="58"/>
        <v>2971968000</v>
      </c>
      <c r="DK70" s="20">
        <f t="shared" si="58"/>
        <v>0</v>
      </c>
      <c r="DL70" s="20">
        <f t="shared" si="39"/>
        <v>0</v>
      </c>
      <c r="DM70" s="20">
        <f t="shared" si="39"/>
        <v>187416670</v>
      </c>
      <c r="DN70" s="20">
        <f t="shared" si="39"/>
        <v>0</v>
      </c>
      <c r="DO70" s="20">
        <f t="shared" si="39"/>
        <v>0</v>
      </c>
      <c r="DP70" s="20">
        <f t="shared" si="39"/>
        <v>0</v>
      </c>
      <c r="DR70" s="172"/>
    </row>
    <row r="71" spans="1:125" ht="60" hidden="1" customHeight="1" x14ac:dyDescent="0.3">
      <c r="A71" s="48"/>
      <c r="B71" s="219" t="s">
        <v>209</v>
      </c>
      <c r="C71" s="148" t="s">
        <v>210</v>
      </c>
      <c r="D71" s="151" t="s">
        <v>211</v>
      </c>
      <c r="E71" s="45">
        <v>410</v>
      </c>
      <c r="F71" s="149" t="s">
        <v>133</v>
      </c>
      <c r="G71" s="20">
        <f t="shared" si="59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1">
        <f t="shared" si="24"/>
        <v>0.73514279999999999</v>
      </c>
      <c r="AD71" s="20">
        <f t="shared" si="34"/>
        <v>11027142</v>
      </c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>
        <f>+'[1]ENERO 2019'!$AA$658</f>
        <v>11027142</v>
      </c>
      <c r="AW71" s="20"/>
      <c r="AX71" s="20"/>
      <c r="AY71" s="20"/>
      <c r="AZ71" s="21">
        <f t="shared" si="12"/>
        <v>0.26485720000000001</v>
      </c>
      <c r="BA71" s="20">
        <f t="shared" si="40"/>
        <v>3972858</v>
      </c>
      <c r="BB71" s="20">
        <f t="shared" si="57"/>
        <v>0</v>
      </c>
      <c r="BC71" s="20">
        <f t="shared" si="57"/>
        <v>0</v>
      </c>
      <c r="BD71" s="20">
        <f t="shared" si="57"/>
        <v>0</v>
      </c>
      <c r="BE71" s="20">
        <f t="shared" si="57"/>
        <v>0</v>
      </c>
      <c r="BF71" s="20">
        <f t="shared" si="57"/>
        <v>0</v>
      </c>
      <c r="BG71" s="20">
        <f t="shared" si="57"/>
        <v>0</v>
      </c>
      <c r="BH71" s="20">
        <f t="shared" si="57"/>
        <v>0</v>
      </c>
      <c r="BI71" s="20">
        <f t="shared" si="57"/>
        <v>0</v>
      </c>
      <c r="BJ71" s="20">
        <f t="shared" si="57"/>
        <v>0</v>
      </c>
      <c r="BK71" s="20">
        <f t="shared" si="57"/>
        <v>0</v>
      </c>
      <c r="BL71" s="20">
        <f t="shared" si="57"/>
        <v>0</v>
      </c>
      <c r="BM71" s="20">
        <f t="shared" si="57"/>
        <v>0</v>
      </c>
      <c r="BN71" s="20">
        <f t="shared" si="57"/>
        <v>0</v>
      </c>
      <c r="BO71" s="20">
        <f t="shared" si="57"/>
        <v>0</v>
      </c>
      <c r="BP71" s="20">
        <f t="shared" si="57"/>
        <v>0</v>
      </c>
      <c r="BQ71" s="20">
        <f t="shared" si="57"/>
        <v>0</v>
      </c>
      <c r="BR71" s="20">
        <f t="shared" si="36"/>
        <v>0</v>
      </c>
      <c r="BS71" s="20">
        <f t="shared" si="36"/>
        <v>3972858</v>
      </c>
      <c r="BT71" s="20">
        <f t="shared" si="36"/>
        <v>0</v>
      </c>
      <c r="BU71" s="20">
        <f t="shared" si="36"/>
        <v>0</v>
      </c>
      <c r="BV71" s="20">
        <f t="shared" si="36"/>
        <v>0</v>
      </c>
      <c r="BW71" s="21">
        <f t="shared" si="22"/>
        <v>0.73514266666666672</v>
      </c>
      <c r="BX71" s="20">
        <f t="shared" si="37"/>
        <v>11027140</v>
      </c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>
        <f>+'[1]ENERO 2019'!$H$656</f>
        <v>11027140</v>
      </c>
      <c r="CQ71" s="20"/>
      <c r="CR71" s="20"/>
      <c r="CS71" s="20"/>
      <c r="CT71" s="21">
        <f t="shared" si="6"/>
        <v>0.26485733333333328</v>
      </c>
      <c r="CU71" s="20">
        <f t="shared" si="41"/>
        <v>3972860</v>
      </c>
      <c r="CV71" s="20">
        <f t="shared" si="58"/>
        <v>0</v>
      </c>
      <c r="CW71" s="20">
        <f t="shared" si="58"/>
        <v>0</v>
      </c>
      <c r="CX71" s="20">
        <f t="shared" si="58"/>
        <v>0</v>
      </c>
      <c r="CY71" s="20">
        <f t="shared" si="58"/>
        <v>0</v>
      </c>
      <c r="CZ71" s="20">
        <f t="shared" si="58"/>
        <v>0</v>
      </c>
      <c r="DA71" s="20">
        <f t="shared" si="58"/>
        <v>0</v>
      </c>
      <c r="DB71" s="20">
        <f t="shared" si="58"/>
        <v>0</v>
      </c>
      <c r="DC71" s="20">
        <f t="shared" si="58"/>
        <v>0</v>
      </c>
      <c r="DD71" s="20">
        <f t="shared" si="58"/>
        <v>0</v>
      </c>
      <c r="DE71" s="20">
        <f t="shared" si="58"/>
        <v>0</v>
      </c>
      <c r="DF71" s="20">
        <f t="shared" si="58"/>
        <v>0</v>
      </c>
      <c r="DG71" s="20">
        <f t="shared" si="58"/>
        <v>0</v>
      </c>
      <c r="DH71" s="20">
        <f t="shared" si="58"/>
        <v>0</v>
      </c>
      <c r="DI71" s="20">
        <f t="shared" si="58"/>
        <v>0</v>
      </c>
      <c r="DJ71" s="20">
        <f t="shared" si="58"/>
        <v>0</v>
      </c>
      <c r="DK71" s="20">
        <f t="shared" si="58"/>
        <v>0</v>
      </c>
      <c r="DL71" s="20">
        <f t="shared" si="39"/>
        <v>0</v>
      </c>
      <c r="DM71" s="20">
        <f t="shared" si="39"/>
        <v>3972860</v>
      </c>
      <c r="DN71" s="20">
        <f t="shared" si="39"/>
        <v>0</v>
      </c>
      <c r="DO71" s="20">
        <f t="shared" si="39"/>
        <v>0</v>
      </c>
      <c r="DP71" s="20">
        <f t="shared" si="39"/>
        <v>0</v>
      </c>
      <c r="DR71" s="172"/>
    </row>
    <row r="72" spans="1:125" ht="63.75" hidden="1" customHeight="1" x14ac:dyDescent="0.3">
      <c r="A72" s="48"/>
      <c r="B72" s="219"/>
      <c r="C72" s="148" t="s">
        <v>212</v>
      </c>
      <c r="D72" s="151" t="s">
        <v>213</v>
      </c>
      <c r="E72" s="45">
        <v>410</v>
      </c>
      <c r="F72" s="149" t="s">
        <v>133</v>
      </c>
      <c r="G72" s="20">
        <f t="shared" si="59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1" t="e">
        <f t="shared" si="24"/>
        <v>#DIV/0!</v>
      </c>
      <c r="AD72" s="20">
        <f t="shared" si="34"/>
        <v>0</v>
      </c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1" t="e">
        <f t="shared" si="12"/>
        <v>#DIV/0!</v>
      </c>
      <c r="BA72" s="20">
        <f t="shared" si="40"/>
        <v>0</v>
      </c>
      <c r="BB72" s="20">
        <f t="shared" si="57"/>
        <v>0</v>
      </c>
      <c r="BC72" s="20">
        <f t="shared" si="57"/>
        <v>0</v>
      </c>
      <c r="BD72" s="20">
        <f t="shared" si="57"/>
        <v>0</v>
      </c>
      <c r="BE72" s="20">
        <f t="shared" si="57"/>
        <v>0</v>
      </c>
      <c r="BF72" s="20">
        <f t="shared" si="57"/>
        <v>0</v>
      </c>
      <c r="BG72" s="20">
        <f t="shared" si="57"/>
        <v>0</v>
      </c>
      <c r="BH72" s="20">
        <f t="shared" si="57"/>
        <v>0</v>
      </c>
      <c r="BI72" s="20">
        <f t="shared" si="57"/>
        <v>0</v>
      </c>
      <c r="BJ72" s="20">
        <f t="shared" si="57"/>
        <v>0</v>
      </c>
      <c r="BK72" s="20">
        <f t="shared" si="57"/>
        <v>0</v>
      </c>
      <c r="BL72" s="20">
        <f t="shared" si="57"/>
        <v>0</v>
      </c>
      <c r="BM72" s="20">
        <f t="shared" si="57"/>
        <v>0</v>
      </c>
      <c r="BN72" s="20">
        <f t="shared" si="57"/>
        <v>0</v>
      </c>
      <c r="BO72" s="20">
        <f t="shared" si="57"/>
        <v>0</v>
      </c>
      <c r="BP72" s="20">
        <f t="shared" si="57"/>
        <v>0</v>
      </c>
      <c r="BQ72" s="20">
        <f t="shared" si="57"/>
        <v>0</v>
      </c>
      <c r="BR72" s="20">
        <f t="shared" si="36"/>
        <v>0</v>
      </c>
      <c r="BS72" s="20">
        <f t="shared" si="36"/>
        <v>0</v>
      </c>
      <c r="BT72" s="20">
        <f t="shared" si="36"/>
        <v>0</v>
      </c>
      <c r="BU72" s="20">
        <f t="shared" si="36"/>
        <v>0</v>
      </c>
      <c r="BV72" s="20">
        <f t="shared" si="36"/>
        <v>0</v>
      </c>
      <c r="BW72" s="21" t="e">
        <f t="shared" si="22"/>
        <v>#DIV/0!</v>
      </c>
      <c r="BX72" s="20">
        <f t="shared" si="37"/>
        <v>0</v>
      </c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1" t="e">
        <f t="shared" si="6"/>
        <v>#DIV/0!</v>
      </c>
      <c r="CU72" s="20">
        <f t="shared" si="41"/>
        <v>0</v>
      </c>
      <c r="CV72" s="20">
        <f t="shared" si="58"/>
        <v>0</v>
      </c>
      <c r="CW72" s="20">
        <f t="shared" si="58"/>
        <v>0</v>
      </c>
      <c r="CX72" s="20">
        <f t="shared" si="58"/>
        <v>0</v>
      </c>
      <c r="CY72" s="20">
        <f t="shared" si="58"/>
        <v>0</v>
      </c>
      <c r="CZ72" s="20">
        <f t="shared" si="58"/>
        <v>0</v>
      </c>
      <c r="DA72" s="20">
        <f t="shared" si="58"/>
        <v>0</v>
      </c>
      <c r="DB72" s="20">
        <f t="shared" si="58"/>
        <v>0</v>
      </c>
      <c r="DC72" s="20">
        <f t="shared" si="58"/>
        <v>0</v>
      </c>
      <c r="DD72" s="20">
        <f t="shared" si="58"/>
        <v>0</v>
      </c>
      <c r="DE72" s="20">
        <f t="shared" si="58"/>
        <v>0</v>
      </c>
      <c r="DF72" s="20">
        <f t="shared" si="58"/>
        <v>0</v>
      </c>
      <c r="DG72" s="20">
        <f t="shared" si="58"/>
        <v>0</v>
      </c>
      <c r="DH72" s="20">
        <f t="shared" si="58"/>
        <v>0</v>
      </c>
      <c r="DI72" s="20">
        <f t="shared" si="58"/>
        <v>0</v>
      </c>
      <c r="DJ72" s="20">
        <f t="shared" si="58"/>
        <v>0</v>
      </c>
      <c r="DK72" s="20">
        <f t="shared" si="58"/>
        <v>0</v>
      </c>
      <c r="DL72" s="20">
        <f t="shared" si="39"/>
        <v>0</v>
      </c>
      <c r="DM72" s="20">
        <f t="shared" si="39"/>
        <v>0</v>
      </c>
      <c r="DN72" s="20">
        <f t="shared" si="39"/>
        <v>0</v>
      </c>
      <c r="DO72" s="20">
        <f t="shared" si="39"/>
        <v>0</v>
      </c>
      <c r="DP72" s="20">
        <f t="shared" si="39"/>
        <v>0</v>
      </c>
      <c r="DR72" s="172"/>
    </row>
    <row r="73" spans="1:125" ht="33" hidden="1" customHeight="1" x14ac:dyDescent="0.3">
      <c r="A73" s="197"/>
      <c r="B73" s="219" t="s">
        <v>214</v>
      </c>
      <c r="C73" s="148" t="s">
        <v>215</v>
      </c>
      <c r="D73" s="151" t="s">
        <v>216</v>
      </c>
      <c r="E73" s="45">
        <v>410</v>
      </c>
      <c r="F73" s="149" t="s">
        <v>217</v>
      </c>
      <c r="G73" s="20">
        <f t="shared" si="59"/>
        <v>75000000</v>
      </c>
      <c r="H73" s="20"/>
      <c r="I73" s="20"/>
      <c r="J73" s="20"/>
      <c r="K73" s="20"/>
      <c r="L73" s="20"/>
      <c r="M73" s="30"/>
      <c r="N73" s="20"/>
      <c r="O73" s="30"/>
      <c r="P73" s="30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>
        <f>25000000</f>
        <v>25000000</v>
      </c>
      <c r="AC73" s="21">
        <f>+AD73/G73</f>
        <v>8.3377773333333335E-2</v>
      </c>
      <c r="AD73" s="20">
        <f t="shared" si="34"/>
        <v>6253333</v>
      </c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>
        <f>+'[1]ENERO 2019'!$AA$680</f>
        <v>6253333</v>
      </c>
      <c r="AW73" s="20"/>
      <c r="AX73" s="20"/>
      <c r="AY73" s="20"/>
      <c r="AZ73" s="21">
        <f t="shared" si="12"/>
        <v>0.91662222666666671</v>
      </c>
      <c r="BA73" s="20">
        <f t="shared" si="40"/>
        <v>68746667</v>
      </c>
      <c r="BB73" s="20">
        <f t="shared" si="57"/>
        <v>0</v>
      </c>
      <c r="BC73" s="20">
        <f t="shared" si="57"/>
        <v>0</v>
      </c>
      <c r="BD73" s="20">
        <f t="shared" si="57"/>
        <v>0</v>
      </c>
      <c r="BE73" s="20">
        <f t="shared" si="57"/>
        <v>0</v>
      </c>
      <c r="BF73" s="20">
        <f t="shared" si="57"/>
        <v>0</v>
      </c>
      <c r="BG73" s="20">
        <f t="shared" si="57"/>
        <v>0</v>
      </c>
      <c r="BH73" s="20">
        <f t="shared" si="57"/>
        <v>0</v>
      </c>
      <c r="BI73" s="20">
        <f t="shared" si="57"/>
        <v>0</v>
      </c>
      <c r="BJ73" s="20">
        <f t="shared" si="57"/>
        <v>0</v>
      </c>
      <c r="BK73" s="20">
        <f t="shared" si="57"/>
        <v>0</v>
      </c>
      <c r="BL73" s="20">
        <f t="shared" si="57"/>
        <v>0</v>
      </c>
      <c r="BM73" s="20">
        <f t="shared" si="57"/>
        <v>0</v>
      </c>
      <c r="BN73" s="20">
        <f t="shared" si="57"/>
        <v>0</v>
      </c>
      <c r="BO73" s="20">
        <f t="shared" si="57"/>
        <v>0</v>
      </c>
      <c r="BP73" s="20">
        <f t="shared" si="57"/>
        <v>0</v>
      </c>
      <c r="BQ73" s="20">
        <f t="shared" si="57"/>
        <v>0</v>
      </c>
      <c r="BR73" s="20">
        <f t="shared" si="36"/>
        <v>0</v>
      </c>
      <c r="BS73" s="20">
        <f t="shared" si="36"/>
        <v>43746667</v>
      </c>
      <c r="BT73" s="20">
        <f t="shared" si="36"/>
        <v>0</v>
      </c>
      <c r="BU73" s="20">
        <f t="shared" si="36"/>
        <v>0</v>
      </c>
      <c r="BV73" s="20">
        <f t="shared" si="36"/>
        <v>25000000</v>
      </c>
      <c r="BW73" s="21">
        <f>+BX73/G73</f>
        <v>0</v>
      </c>
      <c r="BX73" s="20">
        <f t="shared" si="37"/>
        <v>0</v>
      </c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1">
        <f t="shared" si="6"/>
        <v>1</v>
      </c>
      <c r="CU73" s="20">
        <f t="shared" si="41"/>
        <v>75000000</v>
      </c>
      <c r="CV73" s="20">
        <f t="shared" si="58"/>
        <v>0</v>
      </c>
      <c r="CW73" s="20">
        <f t="shared" si="58"/>
        <v>0</v>
      </c>
      <c r="CX73" s="20">
        <f t="shared" si="58"/>
        <v>0</v>
      </c>
      <c r="CY73" s="20">
        <f t="shared" si="58"/>
        <v>0</v>
      </c>
      <c r="CZ73" s="20">
        <f t="shared" si="58"/>
        <v>0</v>
      </c>
      <c r="DA73" s="20">
        <f t="shared" si="58"/>
        <v>0</v>
      </c>
      <c r="DB73" s="20">
        <f t="shared" si="58"/>
        <v>0</v>
      </c>
      <c r="DC73" s="20">
        <f t="shared" si="58"/>
        <v>0</v>
      </c>
      <c r="DD73" s="20">
        <f t="shared" si="58"/>
        <v>0</v>
      </c>
      <c r="DE73" s="20">
        <f t="shared" si="58"/>
        <v>0</v>
      </c>
      <c r="DF73" s="20">
        <f t="shared" si="58"/>
        <v>0</v>
      </c>
      <c r="DG73" s="20">
        <f t="shared" si="58"/>
        <v>0</v>
      </c>
      <c r="DH73" s="20">
        <f t="shared" si="58"/>
        <v>0</v>
      </c>
      <c r="DI73" s="20">
        <f t="shared" si="58"/>
        <v>0</v>
      </c>
      <c r="DJ73" s="20">
        <f t="shared" si="58"/>
        <v>0</v>
      </c>
      <c r="DK73" s="20">
        <f t="shared" si="58"/>
        <v>0</v>
      </c>
      <c r="DL73" s="20">
        <f t="shared" si="39"/>
        <v>0</v>
      </c>
      <c r="DM73" s="20">
        <f t="shared" si="39"/>
        <v>50000000</v>
      </c>
      <c r="DN73" s="20">
        <f t="shared" si="39"/>
        <v>0</v>
      </c>
      <c r="DO73" s="20">
        <f t="shared" si="39"/>
        <v>0</v>
      </c>
      <c r="DP73" s="20">
        <f t="shared" si="39"/>
        <v>25000000</v>
      </c>
      <c r="DR73" s="171"/>
    </row>
    <row r="74" spans="1:125" ht="75" hidden="1" customHeight="1" x14ac:dyDescent="0.3">
      <c r="A74" s="197"/>
      <c r="B74" s="219"/>
      <c r="C74" s="148" t="s">
        <v>218</v>
      </c>
      <c r="D74" s="151" t="s">
        <v>219</v>
      </c>
      <c r="E74" s="45">
        <v>410</v>
      </c>
      <c r="F74" s="149" t="s">
        <v>133</v>
      </c>
      <c r="G74" s="20">
        <f t="shared" si="59"/>
        <v>10000000</v>
      </c>
      <c r="H74" s="20"/>
      <c r="I74" s="20"/>
      <c r="J74" s="20"/>
      <c r="K74" s="20"/>
      <c r="L74" s="20"/>
      <c r="M74" s="30"/>
      <c r="N74" s="20"/>
      <c r="O74" s="30"/>
      <c r="P74" s="30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1">
        <f>+AD74/G74</f>
        <v>0</v>
      </c>
      <c r="AD74" s="20">
        <f t="shared" si="34"/>
        <v>0</v>
      </c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1">
        <f t="shared" si="12"/>
        <v>1</v>
      </c>
      <c r="BA74" s="20">
        <f t="shared" si="40"/>
        <v>10000000</v>
      </c>
      <c r="BB74" s="20">
        <f t="shared" si="57"/>
        <v>0</v>
      </c>
      <c r="BC74" s="20">
        <f t="shared" si="57"/>
        <v>0</v>
      </c>
      <c r="BD74" s="20">
        <f t="shared" si="57"/>
        <v>0</v>
      </c>
      <c r="BE74" s="20">
        <f t="shared" si="57"/>
        <v>0</v>
      </c>
      <c r="BF74" s="20">
        <f t="shared" si="57"/>
        <v>0</v>
      </c>
      <c r="BG74" s="20">
        <f t="shared" si="57"/>
        <v>0</v>
      </c>
      <c r="BH74" s="20">
        <f t="shared" si="57"/>
        <v>0</v>
      </c>
      <c r="BI74" s="20">
        <f t="shared" si="57"/>
        <v>0</v>
      </c>
      <c r="BJ74" s="20">
        <f t="shared" si="57"/>
        <v>0</v>
      </c>
      <c r="BK74" s="20">
        <f t="shared" si="57"/>
        <v>0</v>
      </c>
      <c r="BL74" s="20">
        <f t="shared" si="57"/>
        <v>0</v>
      </c>
      <c r="BM74" s="20">
        <f t="shared" si="57"/>
        <v>0</v>
      </c>
      <c r="BN74" s="20">
        <f t="shared" si="57"/>
        <v>0</v>
      </c>
      <c r="BO74" s="20">
        <f t="shared" si="57"/>
        <v>0</v>
      </c>
      <c r="BP74" s="20">
        <f t="shared" si="57"/>
        <v>0</v>
      </c>
      <c r="BQ74" s="20">
        <f t="shared" si="57"/>
        <v>0</v>
      </c>
      <c r="BR74" s="20">
        <f t="shared" si="36"/>
        <v>0</v>
      </c>
      <c r="BS74" s="20">
        <f t="shared" si="36"/>
        <v>10000000</v>
      </c>
      <c r="BT74" s="20">
        <f t="shared" si="36"/>
        <v>0</v>
      </c>
      <c r="BU74" s="20">
        <f t="shared" si="36"/>
        <v>0</v>
      </c>
      <c r="BV74" s="20">
        <f t="shared" si="36"/>
        <v>0</v>
      </c>
      <c r="BW74" s="21">
        <f>+BX74/G74</f>
        <v>0</v>
      </c>
      <c r="BX74" s="20">
        <f t="shared" si="37"/>
        <v>0</v>
      </c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1">
        <f t="shared" si="6"/>
        <v>1</v>
      </c>
      <c r="CU74" s="20">
        <f t="shared" si="41"/>
        <v>10000000</v>
      </c>
      <c r="CV74" s="20">
        <f t="shared" si="58"/>
        <v>0</v>
      </c>
      <c r="CW74" s="20">
        <f t="shared" si="58"/>
        <v>0</v>
      </c>
      <c r="CX74" s="20">
        <f t="shared" si="58"/>
        <v>0</v>
      </c>
      <c r="CY74" s="20">
        <f t="shared" si="58"/>
        <v>0</v>
      </c>
      <c r="CZ74" s="20">
        <f t="shared" si="58"/>
        <v>0</v>
      </c>
      <c r="DA74" s="20">
        <f t="shared" si="58"/>
        <v>0</v>
      </c>
      <c r="DB74" s="20">
        <f t="shared" si="58"/>
        <v>0</v>
      </c>
      <c r="DC74" s="20">
        <f t="shared" si="58"/>
        <v>0</v>
      </c>
      <c r="DD74" s="20">
        <f t="shared" si="58"/>
        <v>0</v>
      </c>
      <c r="DE74" s="20">
        <f t="shared" si="58"/>
        <v>0</v>
      </c>
      <c r="DF74" s="20">
        <f t="shared" si="58"/>
        <v>0</v>
      </c>
      <c r="DG74" s="20">
        <f t="shared" si="58"/>
        <v>0</v>
      </c>
      <c r="DH74" s="20">
        <f t="shared" si="58"/>
        <v>0</v>
      </c>
      <c r="DI74" s="20">
        <f t="shared" si="58"/>
        <v>0</v>
      </c>
      <c r="DJ74" s="20">
        <f t="shared" si="58"/>
        <v>0</v>
      </c>
      <c r="DK74" s="20">
        <f t="shared" si="58"/>
        <v>0</v>
      </c>
      <c r="DL74" s="20">
        <f t="shared" si="39"/>
        <v>0</v>
      </c>
      <c r="DM74" s="20">
        <f t="shared" si="39"/>
        <v>10000000</v>
      </c>
      <c r="DN74" s="20">
        <f t="shared" si="39"/>
        <v>0</v>
      </c>
      <c r="DO74" s="20">
        <f t="shared" si="39"/>
        <v>0</v>
      </c>
      <c r="DP74" s="20">
        <f t="shared" si="39"/>
        <v>0</v>
      </c>
      <c r="DR74" s="172" t="s">
        <v>397</v>
      </c>
    </row>
    <row r="75" spans="1:125" ht="45" hidden="1" customHeight="1" x14ac:dyDescent="0.3">
      <c r="A75" s="197"/>
      <c r="B75" s="45" t="s">
        <v>220</v>
      </c>
      <c r="C75" s="148" t="s">
        <v>221</v>
      </c>
      <c r="D75" s="151" t="s">
        <v>222</v>
      </c>
      <c r="E75" s="45">
        <v>410</v>
      </c>
      <c r="F75" s="149" t="s">
        <v>223</v>
      </c>
      <c r="G75" s="20">
        <f t="shared" si="59"/>
        <v>80982598</v>
      </c>
      <c r="H75" s="20"/>
      <c r="I75" s="20"/>
      <c r="J75" s="20"/>
      <c r="K75" s="20"/>
      <c r="L75" s="20"/>
      <c r="M75" s="30"/>
      <c r="N75" s="20"/>
      <c r="O75" s="30"/>
      <c r="P75" s="30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>
        <v>50982598</v>
      </c>
      <c r="AC75" s="21">
        <f t="shared" ref="AC75:AC92" si="60">+AD75/G75</f>
        <v>0.4635473043233313</v>
      </c>
      <c r="AD75" s="20">
        <f t="shared" si="34"/>
        <v>37539265</v>
      </c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>
        <f>+'[1]ENERO 2019'!$AA$701</f>
        <v>8000000</v>
      </c>
      <c r="AW75" s="20"/>
      <c r="AX75" s="20"/>
      <c r="AY75" s="20">
        <f>+'[1]ENERO 2019'!$AF$701</f>
        <v>29539265</v>
      </c>
      <c r="AZ75" s="21">
        <f t="shared" si="12"/>
        <v>0.53645269567666864</v>
      </c>
      <c r="BA75" s="20">
        <f t="shared" si="40"/>
        <v>43443333</v>
      </c>
      <c r="BB75" s="20">
        <f t="shared" si="57"/>
        <v>0</v>
      </c>
      <c r="BC75" s="20">
        <f t="shared" si="57"/>
        <v>0</v>
      </c>
      <c r="BD75" s="20">
        <f t="shared" si="57"/>
        <v>0</v>
      </c>
      <c r="BE75" s="20">
        <f t="shared" si="57"/>
        <v>0</v>
      </c>
      <c r="BF75" s="20">
        <f t="shared" si="57"/>
        <v>0</v>
      </c>
      <c r="BG75" s="20">
        <f t="shared" si="57"/>
        <v>0</v>
      </c>
      <c r="BH75" s="20">
        <f t="shared" si="57"/>
        <v>0</v>
      </c>
      <c r="BI75" s="20">
        <f t="shared" si="57"/>
        <v>0</v>
      </c>
      <c r="BJ75" s="20">
        <f t="shared" si="57"/>
        <v>0</v>
      </c>
      <c r="BK75" s="20">
        <f t="shared" si="57"/>
        <v>0</v>
      </c>
      <c r="BL75" s="20">
        <f t="shared" si="57"/>
        <v>0</v>
      </c>
      <c r="BM75" s="20">
        <f t="shared" si="57"/>
        <v>0</v>
      </c>
      <c r="BN75" s="20">
        <f t="shared" si="57"/>
        <v>0</v>
      </c>
      <c r="BO75" s="20">
        <f t="shared" si="57"/>
        <v>0</v>
      </c>
      <c r="BP75" s="20">
        <f t="shared" si="57"/>
        <v>0</v>
      </c>
      <c r="BQ75" s="20">
        <f t="shared" si="57"/>
        <v>0</v>
      </c>
      <c r="BR75" s="20">
        <f t="shared" si="36"/>
        <v>0</v>
      </c>
      <c r="BS75" s="20">
        <f t="shared" si="36"/>
        <v>22000000</v>
      </c>
      <c r="BT75" s="20">
        <f t="shared" si="36"/>
        <v>0</v>
      </c>
      <c r="BU75" s="20">
        <f t="shared" si="36"/>
        <v>0</v>
      </c>
      <c r="BV75" s="20">
        <f t="shared" si="36"/>
        <v>21443333</v>
      </c>
      <c r="BW75" s="21">
        <f t="shared" ref="BW75:BW92" si="61">+BX75/G75</f>
        <v>0.33189952735277767</v>
      </c>
      <c r="BX75" s="20">
        <f>SUM(BY75:CS75)</f>
        <v>26878086</v>
      </c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>
        <f>+'[1]ENERO 2019'!$H$706</f>
        <v>4000000</v>
      </c>
      <c r="CQ75" s="20"/>
      <c r="CR75" s="20"/>
      <c r="CS75" s="20">
        <f>+'[1]ENERO 2019'!$H$702+'[1]ENERO 2019'!$H$704</f>
        <v>22878086</v>
      </c>
      <c r="CT75" s="21">
        <f t="shared" si="6"/>
        <v>0.66810047264722239</v>
      </c>
      <c r="CU75" s="20">
        <f t="shared" si="41"/>
        <v>54104512</v>
      </c>
      <c r="CV75" s="20">
        <f t="shared" si="58"/>
        <v>0</v>
      </c>
      <c r="CW75" s="20">
        <f t="shared" si="58"/>
        <v>0</v>
      </c>
      <c r="CX75" s="20">
        <f t="shared" si="58"/>
        <v>0</v>
      </c>
      <c r="CY75" s="20">
        <f t="shared" si="58"/>
        <v>0</v>
      </c>
      <c r="CZ75" s="20">
        <f t="shared" si="58"/>
        <v>0</v>
      </c>
      <c r="DA75" s="20">
        <f t="shared" si="58"/>
        <v>0</v>
      </c>
      <c r="DB75" s="20">
        <f t="shared" si="58"/>
        <v>0</v>
      </c>
      <c r="DC75" s="20">
        <f t="shared" si="58"/>
        <v>0</v>
      </c>
      <c r="DD75" s="20">
        <f t="shared" si="58"/>
        <v>0</v>
      </c>
      <c r="DE75" s="20">
        <f t="shared" si="58"/>
        <v>0</v>
      </c>
      <c r="DF75" s="20">
        <f t="shared" si="58"/>
        <v>0</v>
      </c>
      <c r="DG75" s="20">
        <f t="shared" si="58"/>
        <v>0</v>
      </c>
      <c r="DH75" s="20">
        <f t="shared" si="58"/>
        <v>0</v>
      </c>
      <c r="DI75" s="20">
        <f t="shared" si="58"/>
        <v>0</v>
      </c>
      <c r="DJ75" s="20">
        <f t="shared" si="58"/>
        <v>0</v>
      </c>
      <c r="DK75" s="20">
        <f t="shared" si="58"/>
        <v>0</v>
      </c>
      <c r="DL75" s="20">
        <f t="shared" si="39"/>
        <v>0</v>
      </c>
      <c r="DM75" s="20">
        <f t="shared" si="39"/>
        <v>26000000</v>
      </c>
      <c r="DN75" s="20">
        <f t="shared" si="39"/>
        <v>0</v>
      </c>
      <c r="DO75" s="20">
        <f t="shared" si="39"/>
        <v>0</v>
      </c>
      <c r="DP75" s="20">
        <f t="shared" si="39"/>
        <v>28104512</v>
      </c>
      <c r="DR75" s="172"/>
    </row>
    <row r="76" spans="1:125" ht="35.25" hidden="1" customHeight="1" x14ac:dyDescent="0.3">
      <c r="A76" s="197"/>
      <c r="B76" s="45"/>
      <c r="C76" s="148" t="s">
        <v>224</v>
      </c>
      <c r="D76" s="151" t="s">
        <v>225</v>
      </c>
      <c r="E76" s="45">
        <v>410</v>
      </c>
      <c r="F76" s="149" t="s">
        <v>226</v>
      </c>
      <c r="G76" s="20">
        <f t="shared" si="59"/>
        <v>35000000</v>
      </c>
      <c r="H76" s="20"/>
      <c r="I76" s="20"/>
      <c r="J76" s="20"/>
      <c r="K76" s="20"/>
      <c r="L76" s="20"/>
      <c r="M76" s="30"/>
      <c r="N76" s="30"/>
      <c r="O76" s="30"/>
      <c r="P76" s="30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>
        <f>5000000</f>
        <v>5000000</v>
      </c>
      <c r="AC76" s="21">
        <f t="shared" si="60"/>
        <v>0</v>
      </c>
      <c r="AD76" s="20">
        <f t="shared" si="34"/>
        <v>0</v>
      </c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1">
        <f t="shared" si="12"/>
        <v>1</v>
      </c>
      <c r="BA76" s="20">
        <f t="shared" si="40"/>
        <v>35000000</v>
      </c>
      <c r="BB76" s="20">
        <f t="shared" si="57"/>
        <v>0</v>
      </c>
      <c r="BC76" s="20">
        <f t="shared" si="57"/>
        <v>0</v>
      </c>
      <c r="BD76" s="20">
        <f t="shared" si="57"/>
        <v>0</v>
      </c>
      <c r="BE76" s="20">
        <f t="shared" si="57"/>
        <v>0</v>
      </c>
      <c r="BF76" s="20">
        <f t="shared" si="57"/>
        <v>0</v>
      </c>
      <c r="BG76" s="20">
        <f t="shared" si="57"/>
        <v>0</v>
      </c>
      <c r="BH76" s="20">
        <f t="shared" si="57"/>
        <v>0</v>
      </c>
      <c r="BI76" s="20">
        <f t="shared" si="57"/>
        <v>0</v>
      </c>
      <c r="BJ76" s="20">
        <f t="shared" si="57"/>
        <v>0</v>
      </c>
      <c r="BK76" s="20">
        <f t="shared" si="57"/>
        <v>0</v>
      </c>
      <c r="BL76" s="20">
        <f t="shared" si="57"/>
        <v>0</v>
      </c>
      <c r="BM76" s="20">
        <f t="shared" si="57"/>
        <v>0</v>
      </c>
      <c r="BN76" s="20">
        <f t="shared" si="57"/>
        <v>0</v>
      </c>
      <c r="BO76" s="20">
        <f t="shared" si="57"/>
        <v>0</v>
      </c>
      <c r="BP76" s="20">
        <f t="shared" si="57"/>
        <v>0</v>
      </c>
      <c r="BQ76" s="20">
        <f t="shared" si="57"/>
        <v>0</v>
      </c>
      <c r="BR76" s="20">
        <f t="shared" si="36"/>
        <v>0</v>
      </c>
      <c r="BS76" s="20">
        <f t="shared" si="36"/>
        <v>30000000</v>
      </c>
      <c r="BT76" s="20">
        <f t="shared" si="36"/>
        <v>0</v>
      </c>
      <c r="BU76" s="20">
        <f t="shared" si="36"/>
        <v>0</v>
      </c>
      <c r="BV76" s="20">
        <f t="shared" si="36"/>
        <v>5000000</v>
      </c>
      <c r="BW76" s="21">
        <f t="shared" si="61"/>
        <v>0</v>
      </c>
      <c r="BX76" s="20">
        <f>SUM(BY76:CS76)</f>
        <v>0</v>
      </c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1">
        <f t="shared" si="6"/>
        <v>1</v>
      </c>
      <c r="CU76" s="20">
        <f t="shared" si="41"/>
        <v>35000000</v>
      </c>
      <c r="CV76" s="20">
        <f t="shared" si="58"/>
        <v>0</v>
      </c>
      <c r="CW76" s="20">
        <f t="shared" si="58"/>
        <v>0</v>
      </c>
      <c r="CX76" s="20">
        <f t="shared" si="58"/>
        <v>0</v>
      </c>
      <c r="CY76" s="20">
        <f t="shared" si="58"/>
        <v>0</v>
      </c>
      <c r="CZ76" s="20">
        <f t="shared" si="58"/>
        <v>0</v>
      </c>
      <c r="DA76" s="20">
        <f t="shared" si="58"/>
        <v>0</v>
      </c>
      <c r="DB76" s="20">
        <f t="shared" si="58"/>
        <v>0</v>
      </c>
      <c r="DC76" s="20">
        <f t="shared" si="58"/>
        <v>0</v>
      </c>
      <c r="DD76" s="20">
        <f t="shared" si="58"/>
        <v>0</v>
      </c>
      <c r="DE76" s="20">
        <f t="shared" si="58"/>
        <v>0</v>
      </c>
      <c r="DF76" s="20">
        <f t="shared" si="58"/>
        <v>0</v>
      </c>
      <c r="DG76" s="20">
        <f t="shared" si="58"/>
        <v>0</v>
      </c>
      <c r="DH76" s="20">
        <f t="shared" si="58"/>
        <v>0</v>
      </c>
      <c r="DI76" s="20">
        <f t="shared" si="58"/>
        <v>0</v>
      </c>
      <c r="DJ76" s="20">
        <f t="shared" si="58"/>
        <v>0</v>
      </c>
      <c r="DK76" s="20">
        <f t="shared" si="58"/>
        <v>0</v>
      </c>
      <c r="DL76" s="20">
        <f t="shared" si="39"/>
        <v>0</v>
      </c>
      <c r="DM76" s="20">
        <f t="shared" si="39"/>
        <v>30000000</v>
      </c>
      <c r="DN76" s="20">
        <f t="shared" si="39"/>
        <v>0</v>
      </c>
      <c r="DO76" s="20">
        <f t="shared" si="39"/>
        <v>0</v>
      </c>
      <c r="DP76" s="20">
        <f t="shared" si="39"/>
        <v>5000000</v>
      </c>
      <c r="DR76" s="172"/>
    </row>
    <row r="77" spans="1:125" ht="62.25" hidden="1" customHeight="1" x14ac:dyDescent="0.3">
      <c r="A77" s="197"/>
      <c r="B77" s="45"/>
      <c r="C77" s="148" t="s">
        <v>227</v>
      </c>
      <c r="D77" s="151" t="s">
        <v>228</v>
      </c>
      <c r="E77" s="45">
        <v>410</v>
      </c>
      <c r="F77" s="149" t="s">
        <v>226</v>
      </c>
      <c r="G77" s="20">
        <f t="shared" si="59"/>
        <v>78423391</v>
      </c>
      <c r="H77" s="20"/>
      <c r="I77" s="20"/>
      <c r="J77" s="20"/>
      <c r="K77" s="20"/>
      <c r="L77" s="20"/>
      <c r="M77" s="30"/>
      <c r="N77" s="30"/>
      <c r="O77" s="30"/>
      <c r="P77" s="30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>
        <f>8000000</f>
        <v>8000000</v>
      </c>
      <c r="AC77" s="21">
        <f t="shared" si="60"/>
        <v>0.53555450056986187</v>
      </c>
      <c r="AD77" s="20">
        <f t="shared" si="34"/>
        <v>42000000</v>
      </c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>
        <f>+'[1]ENERO 2019'!$AA$718</f>
        <v>42000000</v>
      </c>
      <c r="AW77" s="20"/>
      <c r="AX77" s="20"/>
      <c r="AY77" s="20"/>
      <c r="AZ77" s="21">
        <f t="shared" si="12"/>
        <v>0.46444549943013813</v>
      </c>
      <c r="BA77" s="20">
        <f t="shared" si="40"/>
        <v>36423391</v>
      </c>
      <c r="BB77" s="20">
        <f t="shared" si="57"/>
        <v>0</v>
      </c>
      <c r="BC77" s="20">
        <f t="shared" si="57"/>
        <v>0</v>
      </c>
      <c r="BD77" s="20">
        <f t="shared" si="57"/>
        <v>0</v>
      </c>
      <c r="BE77" s="20">
        <f t="shared" si="57"/>
        <v>0</v>
      </c>
      <c r="BF77" s="20">
        <f t="shared" si="57"/>
        <v>0</v>
      </c>
      <c r="BG77" s="20">
        <f t="shared" si="57"/>
        <v>0</v>
      </c>
      <c r="BH77" s="20">
        <f t="shared" si="57"/>
        <v>0</v>
      </c>
      <c r="BI77" s="20">
        <f t="shared" si="57"/>
        <v>0</v>
      </c>
      <c r="BJ77" s="20">
        <f t="shared" si="57"/>
        <v>0</v>
      </c>
      <c r="BK77" s="20">
        <f t="shared" si="57"/>
        <v>0</v>
      </c>
      <c r="BL77" s="20">
        <f t="shared" si="57"/>
        <v>0</v>
      </c>
      <c r="BM77" s="20">
        <f t="shared" si="57"/>
        <v>0</v>
      </c>
      <c r="BN77" s="20">
        <f t="shared" si="57"/>
        <v>0</v>
      </c>
      <c r="BO77" s="20">
        <f t="shared" si="57"/>
        <v>0</v>
      </c>
      <c r="BP77" s="20">
        <f t="shared" si="57"/>
        <v>0</v>
      </c>
      <c r="BQ77" s="20">
        <f t="shared" si="57"/>
        <v>0</v>
      </c>
      <c r="BR77" s="20">
        <f t="shared" si="36"/>
        <v>0</v>
      </c>
      <c r="BS77" s="20">
        <f t="shared" si="36"/>
        <v>28423391</v>
      </c>
      <c r="BT77" s="20">
        <f t="shared" si="36"/>
        <v>0</v>
      </c>
      <c r="BU77" s="20">
        <f t="shared" si="36"/>
        <v>0</v>
      </c>
      <c r="BV77" s="20">
        <f t="shared" si="36"/>
        <v>8000000</v>
      </c>
      <c r="BW77" s="21">
        <f t="shared" si="61"/>
        <v>0.53143158525241529</v>
      </c>
      <c r="BX77" s="20">
        <f>SUM(BY77:CS77)</f>
        <v>41676667</v>
      </c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>
        <f>+'[1]ENERO 2019'!$H$716</f>
        <v>41676667</v>
      </c>
      <c r="CQ77" s="20"/>
      <c r="CR77" s="20"/>
      <c r="CS77" s="20"/>
      <c r="CT77" s="21">
        <f t="shared" si="6"/>
        <v>0.46856841474758471</v>
      </c>
      <c r="CU77" s="20">
        <f t="shared" si="41"/>
        <v>36746724</v>
      </c>
      <c r="CV77" s="20">
        <f t="shared" si="58"/>
        <v>0</v>
      </c>
      <c r="CW77" s="20">
        <f t="shared" si="58"/>
        <v>0</v>
      </c>
      <c r="CX77" s="20">
        <f t="shared" si="58"/>
        <v>0</v>
      </c>
      <c r="CY77" s="20">
        <f t="shared" si="58"/>
        <v>0</v>
      </c>
      <c r="CZ77" s="20">
        <f t="shared" si="58"/>
        <v>0</v>
      </c>
      <c r="DA77" s="20">
        <f t="shared" si="58"/>
        <v>0</v>
      </c>
      <c r="DB77" s="20">
        <f t="shared" si="58"/>
        <v>0</v>
      </c>
      <c r="DC77" s="20">
        <f t="shared" si="58"/>
        <v>0</v>
      </c>
      <c r="DD77" s="20">
        <f t="shared" si="58"/>
        <v>0</v>
      </c>
      <c r="DE77" s="20">
        <f t="shared" si="58"/>
        <v>0</v>
      </c>
      <c r="DF77" s="20">
        <f t="shared" si="58"/>
        <v>0</v>
      </c>
      <c r="DG77" s="20">
        <f t="shared" si="58"/>
        <v>0</v>
      </c>
      <c r="DH77" s="20">
        <f t="shared" si="58"/>
        <v>0</v>
      </c>
      <c r="DI77" s="20">
        <f t="shared" si="58"/>
        <v>0</v>
      </c>
      <c r="DJ77" s="20">
        <f t="shared" si="58"/>
        <v>0</v>
      </c>
      <c r="DK77" s="20">
        <f t="shared" si="58"/>
        <v>0</v>
      </c>
      <c r="DL77" s="20">
        <f t="shared" si="39"/>
        <v>0</v>
      </c>
      <c r="DM77" s="20">
        <f t="shared" si="39"/>
        <v>28746724</v>
      </c>
      <c r="DN77" s="20">
        <f t="shared" si="39"/>
        <v>0</v>
      </c>
      <c r="DO77" s="20">
        <f t="shared" si="39"/>
        <v>0</v>
      </c>
      <c r="DP77" s="20">
        <f t="shared" si="39"/>
        <v>8000000</v>
      </c>
      <c r="DR77" s="172"/>
    </row>
    <row r="78" spans="1:125" s="39" customFormat="1" ht="17.25" customHeight="1" thickTop="1" thickBot="1" x14ac:dyDescent="0.35">
      <c r="A78" s="49"/>
      <c r="B78" s="274" t="s">
        <v>229</v>
      </c>
      <c r="C78" s="274"/>
      <c r="D78" s="274"/>
      <c r="E78" s="274"/>
      <c r="F78" s="154"/>
      <c r="G78" s="51">
        <f>SUM(G38:G77)</f>
        <v>5956097796</v>
      </c>
      <c r="H78" s="51">
        <f t="shared" ref="H78:AA78" si="62">SUM(H38:H77)</f>
        <v>0</v>
      </c>
      <c r="I78" s="51">
        <f t="shared" si="62"/>
        <v>0</v>
      </c>
      <c r="J78" s="51">
        <f t="shared" si="62"/>
        <v>0</v>
      </c>
      <c r="K78" s="51">
        <f t="shared" si="62"/>
        <v>0</v>
      </c>
      <c r="L78" s="51">
        <f t="shared" si="62"/>
        <v>0</v>
      </c>
      <c r="M78" s="51">
        <f t="shared" si="62"/>
        <v>0</v>
      </c>
      <c r="N78" s="51">
        <f t="shared" si="62"/>
        <v>1131848404</v>
      </c>
      <c r="O78" s="51">
        <f t="shared" si="62"/>
        <v>0</v>
      </c>
      <c r="P78" s="51">
        <f t="shared" si="62"/>
        <v>0</v>
      </c>
      <c r="Q78" s="51">
        <f t="shared" si="62"/>
        <v>40000000</v>
      </c>
      <c r="R78" s="51">
        <f t="shared" si="62"/>
        <v>480000000</v>
      </c>
      <c r="S78" s="51">
        <f t="shared" si="62"/>
        <v>30000000</v>
      </c>
      <c r="T78" s="51">
        <f t="shared" si="62"/>
        <v>50000000</v>
      </c>
      <c r="U78" s="51">
        <f t="shared" si="62"/>
        <v>5000000</v>
      </c>
      <c r="V78" s="51">
        <f t="shared" si="62"/>
        <v>3000000000</v>
      </c>
      <c r="W78" s="51">
        <f t="shared" si="62"/>
        <v>90000000</v>
      </c>
      <c r="X78" s="51">
        <f t="shared" si="62"/>
        <v>0</v>
      </c>
      <c r="Y78" s="51">
        <f t="shared" si="62"/>
        <v>687105289</v>
      </c>
      <c r="Z78" s="51">
        <f t="shared" si="62"/>
        <v>0</v>
      </c>
      <c r="AA78" s="51">
        <f t="shared" si="62"/>
        <v>91899873</v>
      </c>
      <c r="AB78" s="51">
        <f>SUM(AB38:AB77)</f>
        <v>350244230</v>
      </c>
      <c r="AC78" s="166">
        <f t="shared" si="60"/>
        <v>0.26669532459100675</v>
      </c>
      <c r="AD78" s="51">
        <f t="shared" ref="AD78:AY78" si="63">SUM(AD38:AD77)</f>
        <v>1588463435</v>
      </c>
      <c r="AE78" s="51">
        <f t="shared" si="63"/>
        <v>0</v>
      </c>
      <c r="AF78" s="51">
        <f t="shared" si="63"/>
        <v>0</v>
      </c>
      <c r="AG78" s="51">
        <f t="shared" si="63"/>
        <v>0</v>
      </c>
      <c r="AH78" s="51">
        <f t="shared" si="63"/>
        <v>0</v>
      </c>
      <c r="AI78" s="51">
        <f t="shared" si="63"/>
        <v>0</v>
      </c>
      <c r="AJ78" s="51">
        <f t="shared" si="63"/>
        <v>0</v>
      </c>
      <c r="AK78" s="51">
        <f t="shared" si="63"/>
        <v>346984119</v>
      </c>
      <c r="AL78" s="51">
        <f t="shared" si="63"/>
        <v>0</v>
      </c>
      <c r="AM78" s="51">
        <f t="shared" si="63"/>
        <v>0</v>
      </c>
      <c r="AN78" s="51">
        <f t="shared" si="63"/>
        <v>0</v>
      </c>
      <c r="AO78" s="51">
        <f t="shared" si="63"/>
        <v>0</v>
      </c>
      <c r="AP78" s="51">
        <f t="shared" si="63"/>
        <v>0</v>
      </c>
      <c r="AQ78" s="51">
        <f t="shared" si="63"/>
        <v>0</v>
      </c>
      <c r="AR78" s="51">
        <f t="shared" si="63"/>
        <v>0</v>
      </c>
      <c r="AS78" s="51">
        <f t="shared" si="63"/>
        <v>881220521</v>
      </c>
      <c r="AT78" s="51">
        <f t="shared" si="63"/>
        <v>90000000</v>
      </c>
      <c r="AU78" s="51">
        <f t="shared" si="63"/>
        <v>0</v>
      </c>
      <c r="AV78" s="51">
        <f t="shared" si="63"/>
        <v>114967657</v>
      </c>
      <c r="AW78" s="51">
        <f t="shared" si="63"/>
        <v>0</v>
      </c>
      <c r="AX78" s="51">
        <f t="shared" si="63"/>
        <v>91899873</v>
      </c>
      <c r="AY78" s="51">
        <f t="shared" si="63"/>
        <v>63391265</v>
      </c>
      <c r="AZ78" s="166">
        <f t="shared" si="12"/>
        <v>0.73330467540899325</v>
      </c>
      <c r="BA78" s="51">
        <f t="shared" ref="BA78:BV78" si="64">SUM(BA38:BA77)</f>
        <v>4367634361</v>
      </c>
      <c r="BB78" s="51">
        <f t="shared" si="64"/>
        <v>0</v>
      </c>
      <c r="BC78" s="51">
        <f t="shared" si="64"/>
        <v>0</v>
      </c>
      <c r="BD78" s="51">
        <f t="shared" si="64"/>
        <v>0</v>
      </c>
      <c r="BE78" s="51">
        <f t="shared" si="64"/>
        <v>0</v>
      </c>
      <c r="BF78" s="51">
        <f t="shared" si="64"/>
        <v>0</v>
      </c>
      <c r="BG78" s="51">
        <f t="shared" si="64"/>
        <v>0</v>
      </c>
      <c r="BH78" s="51">
        <f t="shared" si="64"/>
        <v>784864285</v>
      </c>
      <c r="BI78" s="51">
        <f t="shared" si="64"/>
        <v>0</v>
      </c>
      <c r="BJ78" s="51">
        <f t="shared" si="64"/>
        <v>0</v>
      </c>
      <c r="BK78" s="51">
        <f t="shared" si="64"/>
        <v>40000000</v>
      </c>
      <c r="BL78" s="51">
        <f t="shared" si="64"/>
        <v>480000000</v>
      </c>
      <c r="BM78" s="51">
        <f t="shared" si="64"/>
        <v>30000000</v>
      </c>
      <c r="BN78" s="51">
        <f t="shared" si="64"/>
        <v>50000000</v>
      </c>
      <c r="BO78" s="51">
        <f t="shared" si="64"/>
        <v>5000000</v>
      </c>
      <c r="BP78" s="51">
        <f t="shared" si="64"/>
        <v>2118779479</v>
      </c>
      <c r="BQ78" s="51">
        <f t="shared" si="64"/>
        <v>0</v>
      </c>
      <c r="BR78" s="51">
        <f t="shared" si="64"/>
        <v>0</v>
      </c>
      <c r="BS78" s="51">
        <f t="shared" si="64"/>
        <v>572137632</v>
      </c>
      <c r="BT78" s="51">
        <f t="shared" si="64"/>
        <v>0</v>
      </c>
      <c r="BU78" s="51">
        <f t="shared" si="64"/>
        <v>0</v>
      </c>
      <c r="BV78" s="51">
        <f t="shared" si="64"/>
        <v>286852965</v>
      </c>
      <c r="BW78" s="166">
        <f t="shared" si="61"/>
        <v>4.0875973890741671E-2</v>
      </c>
      <c r="BX78" s="51">
        <f t="shared" ref="BX78:CS78" si="65">SUM(BX38:BX77)</f>
        <v>243461298</v>
      </c>
      <c r="BY78" s="51">
        <f t="shared" si="65"/>
        <v>0</v>
      </c>
      <c r="BZ78" s="51">
        <f t="shared" si="65"/>
        <v>0</v>
      </c>
      <c r="CA78" s="51">
        <f t="shared" si="65"/>
        <v>0</v>
      </c>
      <c r="CB78" s="51">
        <f t="shared" si="65"/>
        <v>0</v>
      </c>
      <c r="CC78" s="51">
        <f t="shared" si="65"/>
        <v>0</v>
      </c>
      <c r="CD78" s="51">
        <f t="shared" si="65"/>
        <v>0</v>
      </c>
      <c r="CE78" s="51">
        <f t="shared" si="65"/>
        <v>66980944</v>
      </c>
      <c r="CF78" s="51">
        <f t="shared" si="65"/>
        <v>0</v>
      </c>
      <c r="CG78" s="51">
        <f t="shared" si="65"/>
        <v>0</v>
      </c>
      <c r="CH78" s="51">
        <f t="shared" si="65"/>
        <v>0</v>
      </c>
      <c r="CI78" s="51">
        <f t="shared" si="65"/>
        <v>0</v>
      </c>
      <c r="CJ78" s="51">
        <f t="shared" si="65"/>
        <v>0</v>
      </c>
      <c r="CK78" s="51">
        <f t="shared" si="65"/>
        <v>0</v>
      </c>
      <c r="CL78" s="51">
        <f t="shared" si="65"/>
        <v>0</v>
      </c>
      <c r="CM78" s="51">
        <f t="shared" si="65"/>
        <v>28032000</v>
      </c>
      <c r="CN78" s="51">
        <f t="shared" si="65"/>
        <v>48431131</v>
      </c>
      <c r="CO78" s="51">
        <f t="shared" si="65"/>
        <v>0</v>
      </c>
      <c r="CP78" s="51">
        <f t="shared" si="65"/>
        <v>69287137</v>
      </c>
      <c r="CQ78" s="51">
        <f t="shared" si="65"/>
        <v>0</v>
      </c>
      <c r="CR78" s="51">
        <f t="shared" si="65"/>
        <v>0</v>
      </c>
      <c r="CS78" s="51">
        <f t="shared" si="65"/>
        <v>30730086</v>
      </c>
      <c r="CT78" s="168">
        <f t="shared" si="6"/>
        <v>0.95912402610925829</v>
      </c>
      <c r="CU78" s="51">
        <f t="shared" ref="CU78:DP78" si="66">SUM(CU38:CU77)</f>
        <v>5712636498</v>
      </c>
      <c r="CV78" s="51">
        <f t="shared" si="66"/>
        <v>0</v>
      </c>
      <c r="CW78" s="51">
        <f t="shared" si="66"/>
        <v>0</v>
      </c>
      <c r="CX78" s="51">
        <f t="shared" si="66"/>
        <v>0</v>
      </c>
      <c r="CY78" s="51">
        <f t="shared" si="66"/>
        <v>0</v>
      </c>
      <c r="CZ78" s="51">
        <f t="shared" si="66"/>
        <v>0</v>
      </c>
      <c r="DA78" s="51">
        <f t="shared" si="66"/>
        <v>0</v>
      </c>
      <c r="DB78" s="51">
        <f t="shared" si="66"/>
        <v>1064867460</v>
      </c>
      <c r="DC78" s="51">
        <f t="shared" si="66"/>
        <v>0</v>
      </c>
      <c r="DD78" s="51">
        <f t="shared" si="66"/>
        <v>0</v>
      </c>
      <c r="DE78" s="51">
        <f t="shared" si="66"/>
        <v>40000000</v>
      </c>
      <c r="DF78" s="51">
        <f t="shared" si="66"/>
        <v>480000000</v>
      </c>
      <c r="DG78" s="51">
        <f t="shared" si="66"/>
        <v>30000000</v>
      </c>
      <c r="DH78" s="51">
        <f t="shared" si="66"/>
        <v>50000000</v>
      </c>
      <c r="DI78" s="51">
        <f t="shared" si="66"/>
        <v>5000000</v>
      </c>
      <c r="DJ78" s="51">
        <f t="shared" si="66"/>
        <v>2971968000</v>
      </c>
      <c r="DK78" s="51">
        <f t="shared" si="66"/>
        <v>41568869</v>
      </c>
      <c r="DL78" s="51">
        <f t="shared" si="66"/>
        <v>0</v>
      </c>
      <c r="DM78" s="51">
        <f t="shared" si="66"/>
        <v>617818152</v>
      </c>
      <c r="DN78" s="51">
        <f t="shared" si="66"/>
        <v>0</v>
      </c>
      <c r="DO78" s="51">
        <f t="shared" si="66"/>
        <v>91899873</v>
      </c>
      <c r="DP78" s="51">
        <f t="shared" si="66"/>
        <v>319514144</v>
      </c>
      <c r="DR78" s="172" t="s">
        <v>397</v>
      </c>
      <c r="DS78" s="40">
        <f>+G78</f>
        <v>5956097796</v>
      </c>
      <c r="DT78" s="40">
        <f>+BX78</f>
        <v>243461298</v>
      </c>
      <c r="DU78" s="180">
        <f>+BW78</f>
        <v>4.0875973890741671E-2</v>
      </c>
    </row>
    <row r="79" spans="1:125" ht="62.25" hidden="1" customHeight="1" thickTop="1" x14ac:dyDescent="0.3">
      <c r="A79" s="215" t="s">
        <v>230</v>
      </c>
      <c r="B79" s="213" t="s">
        <v>231</v>
      </c>
      <c r="C79" s="155" t="s">
        <v>232</v>
      </c>
      <c r="D79" s="86" t="s">
        <v>233</v>
      </c>
      <c r="E79" s="86">
        <v>520</v>
      </c>
      <c r="F79" s="156" t="s">
        <v>234</v>
      </c>
      <c r="G79" s="20">
        <f t="shared" si="59"/>
        <v>243493921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>
        <f>93493921</f>
        <v>93493921</v>
      </c>
      <c r="AC79" s="41">
        <f t="shared" si="60"/>
        <v>0.20123705675592615</v>
      </c>
      <c r="AD79" s="42">
        <f>SUM(AE79:AY79)</f>
        <v>49000000</v>
      </c>
      <c r="AE79" s="42"/>
      <c r="AF79" s="42">
        <f>+'[1]ENERO 2019'!$K$1082</f>
        <v>11000000</v>
      </c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>
        <f>+'[1]ENERO 2019'!$AF$1082</f>
        <v>38000000</v>
      </c>
      <c r="AZ79" s="41">
        <f t="shared" si="12"/>
        <v>0.79876294324407382</v>
      </c>
      <c r="BA79" s="20">
        <f t="shared" ref="BA79:BA115" si="67">SUM(BB79:BV79)</f>
        <v>194493921</v>
      </c>
      <c r="BB79" s="20">
        <f t="shared" ref="BB79:BQ95" si="68">H79-AE79</f>
        <v>0</v>
      </c>
      <c r="BC79" s="20">
        <f t="shared" si="68"/>
        <v>139000000</v>
      </c>
      <c r="BD79" s="20">
        <f t="shared" si="68"/>
        <v>0</v>
      </c>
      <c r="BE79" s="20">
        <f t="shared" si="68"/>
        <v>0</v>
      </c>
      <c r="BF79" s="20">
        <f t="shared" si="68"/>
        <v>0</v>
      </c>
      <c r="BG79" s="20">
        <f t="shared" si="68"/>
        <v>0</v>
      </c>
      <c r="BH79" s="20">
        <f t="shared" si="68"/>
        <v>0</v>
      </c>
      <c r="BI79" s="20">
        <f t="shared" si="68"/>
        <v>0</v>
      </c>
      <c r="BJ79" s="20">
        <f t="shared" si="68"/>
        <v>0</v>
      </c>
      <c r="BK79" s="20">
        <f t="shared" si="68"/>
        <v>0</v>
      </c>
      <c r="BL79" s="20">
        <f t="shared" si="68"/>
        <v>0</v>
      </c>
      <c r="BM79" s="20">
        <f t="shared" si="68"/>
        <v>0</v>
      </c>
      <c r="BN79" s="20">
        <f t="shared" si="68"/>
        <v>0</v>
      </c>
      <c r="BO79" s="20">
        <f t="shared" si="68"/>
        <v>0</v>
      </c>
      <c r="BP79" s="20">
        <f t="shared" si="68"/>
        <v>0</v>
      </c>
      <c r="BQ79" s="20">
        <f t="shared" si="68"/>
        <v>0</v>
      </c>
      <c r="BR79" s="20">
        <f t="shared" ref="BR79:BV100" si="69">X79-AU79</f>
        <v>0</v>
      </c>
      <c r="BS79" s="20">
        <f t="shared" si="69"/>
        <v>0</v>
      </c>
      <c r="BT79" s="20">
        <f t="shared" si="69"/>
        <v>0</v>
      </c>
      <c r="BU79" s="20">
        <f t="shared" si="69"/>
        <v>0</v>
      </c>
      <c r="BV79" s="20">
        <f t="shared" si="69"/>
        <v>55493921</v>
      </c>
      <c r="BW79" s="41">
        <f t="shared" si="61"/>
        <v>9.8911023737631623E-2</v>
      </c>
      <c r="BX79" s="20">
        <f t="shared" ref="BX79:BX100" si="70">SUM(BY79:CS79)</f>
        <v>24084233</v>
      </c>
      <c r="BY79" s="20"/>
      <c r="BZ79" s="20">
        <f>+'[1]ENERO 2019'!$H$1086+'[1]ENERO 2019'!$H$1090+'[1]ENERO 2019'!$H$1094+'[1]ENERO 2019'!$H$1098</f>
        <v>11000000</v>
      </c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>
        <f>+'[1]ENERO 2019'!$H$1083</f>
        <v>13084233</v>
      </c>
      <c r="CT79" s="21">
        <f t="shared" ref="CT79:CT135" si="71">1-BW79</f>
        <v>0.90108897626236839</v>
      </c>
      <c r="CU79" s="20">
        <f t="shared" si="41"/>
        <v>219409688</v>
      </c>
      <c r="CV79" s="20">
        <f t="shared" ref="CV79:CW100" si="72">H79-BY79</f>
        <v>0</v>
      </c>
      <c r="CW79" s="20">
        <f t="shared" si="72"/>
        <v>139000000</v>
      </c>
      <c r="CX79" s="20"/>
      <c r="CY79" s="20">
        <f t="shared" ref="CY79:DN95" si="73">K79-CB79</f>
        <v>0</v>
      </c>
      <c r="CZ79" s="20">
        <f t="shared" si="73"/>
        <v>0</v>
      </c>
      <c r="DA79" s="20">
        <f t="shared" si="73"/>
        <v>0</v>
      </c>
      <c r="DB79" s="20">
        <f t="shared" si="73"/>
        <v>0</v>
      </c>
      <c r="DC79" s="20">
        <f t="shared" si="73"/>
        <v>0</v>
      </c>
      <c r="DD79" s="20">
        <f t="shared" si="73"/>
        <v>0</v>
      </c>
      <c r="DE79" s="20">
        <f t="shared" si="73"/>
        <v>0</v>
      </c>
      <c r="DF79" s="20">
        <f t="shared" si="73"/>
        <v>0</v>
      </c>
      <c r="DG79" s="20">
        <f t="shared" si="73"/>
        <v>0</v>
      </c>
      <c r="DH79" s="20">
        <f t="shared" si="73"/>
        <v>0</v>
      </c>
      <c r="DI79" s="20">
        <f t="shared" si="73"/>
        <v>0</v>
      </c>
      <c r="DJ79" s="20">
        <f t="shared" si="73"/>
        <v>0</v>
      </c>
      <c r="DK79" s="20">
        <f t="shared" si="73"/>
        <v>0</v>
      </c>
      <c r="DL79" s="20">
        <f t="shared" si="73"/>
        <v>0</v>
      </c>
      <c r="DM79" s="20">
        <f t="shared" si="73"/>
        <v>0</v>
      </c>
      <c r="DN79" s="20">
        <f t="shared" si="73"/>
        <v>0</v>
      </c>
      <c r="DO79" s="20">
        <f t="shared" ref="DO79:DP100" si="74">AA79-CR79</f>
        <v>0</v>
      </c>
      <c r="DP79" s="20">
        <f t="shared" si="74"/>
        <v>80409688</v>
      </c>
      <c r="DR79" s="172"/>
    </row>
    <row r="80" spans="1:125" ht="81.75" hidden="1" customHeight="1" x14ac:dyDescent="0.3">
      <c r="A80" s="208"/>
      <c r="B80" s="213"/>
      <c r="C80" s="153" t="s">
        <v>235</v>
      </c>
      <c r="D80" s="151" t="s">
        <v>236</v>
      </c>
      <c r="E80" s="45">
        <v>520</v>
      </c>
      <c r="F80" s="149" t="s">
        <v>133</v>
      </c>
      <c r="G80" s="20">
        <f t="shared" si="59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1">
        <f t="shared" si="60"/>
        <v>0</v>
      </c>
      <c r="AD80" s="20">
        <f>SUM(AE80:AY80)</f>
        <v>0</v>
      </c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1">
        <f t="shared" si="12"/>
        <v>1</v>
      </c>
      <c r="BA80" s="20">
        <f t="shared" si="67"/>
        <v>20000000</v>
      </c>
      <c r="BB80" s="20">
        <f t="shared" si="68"/>
        <v>0</v>
      </c>
      <c r="BC80" s="20">
        <f t="shared" si="68"/>
        <v>20000000</v>
      </c>
      <c r="BD80" s="20">
        <f t="shared" si="68"/>
        <v>0</v>
      </c>
      <c r="BE80" s="20">
        <f t="shared" si="68"/>
        <v>0</v>
      </c>
      <c r="BF80" s="20">
        <f t="shared" si="68"/>
        <v>0</v>
      </c>
      <c r="BG80" s="20">
        <f t="shared" si="68"/>
        <v>0</v>
      </c>
      <c r="BH80" s="20">
        <f t="shared" si="68"/>
        <v>0</v>
      </c>
      <c r="BI80" s="20">
        <f t="shared" si="68"/>
        <v>0</v>
      </c>
      <c r="BJ80" s="20">
        <f t="shared" si="68"/>
        <v>0</v>
      </c>
      <c r="BK80" s="20">
        <f t="shared" si="68"/>
        <v>0</v>
      </c>
      <c r="BL80" s="20">
        <f t="shared" si="68"/>
        <v>0</v>
      </c>
      <c r="BM80" s="20">
        <f t="shared" si="68"/>
        <v>0</v>
      </c>
      <c r="BN80" s="20">
        <f t="shared" si="68"/>
        <v>0</v>
      </c>
      <c r="BO80" s="20">
        <f t="shared" si="68"/>
        <v>0</v>
      </c>
      <c r="BP80" s="20">
        <f t="shared" si="68"/>
        <v>0</v>
      </c>
      <c r="BQ80" s="20">
        <f t="shared" si="68"/>
        <v>0</v>
      </c>
      <c r="BR80" s="20">
        <f t="shared" si="69"/>
        <v>0</v>
      </c>
      <c r="BS80" s="20">
        <f t="shared" si="69"/>
        <v>0</v>
      </c>
      <c r="BT80" s="20">
        <f t="shared" si="69"/>
        <v>0</v>
      </c>
      <c r="BU80" s="20">
        <f t="shared" si="69"/>
        <v>0</v>
      </c>
      <c r="BV80" s="20">
        <f t="shared" si="69"/>
        <v>0</v>
      </c>
      <c r="BW80" s="21">
        <f t="shared" si="61"/>
        <v>0</v>
      </c>
      <c r="BX80" s="20">
        <f t="shared" si="70"/>
        <v>0</v>
      </c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1">
        <f t="shared" si="71"/>
        <v>1</v>
      </c>
      <c r="CU80" s="20">
        <f t="shared" si="41"/>
        <v>20000000</v>
      </c>
      <c r="CV80" s="20">
        <f t="shared" si="72"/>
        <v>0</v>
      </c>
      <c r="CW80" s="20">
        <f t="shared" si="72"/>
        <v>20000000</v>
      </c>
      <c r="CX80" s="20"/>
      <c r="CY80" s="20">
        <f t="shared" si="73"/>
        <v>0</v>
      </c>
      <c r="CZ80" s="20">
        <f t="shared" si="73"/>
        <v>0</v>
      </c>
      <c r="DA80" s="20">
        <f t="shared" si="73"/>
        <v>0</v>
      </c>
      <c r="DB80" s="20">
        <f t="shared" si="73"/>
        <v>0</v>
      </c>
      <c r="DC80" s="20">
        <f t="shared" si="73"/>
        <v>0</v>
      </c>
      <c r="DD80" s="20">
        <f t="shared" si="73"/>
        <v>0</v>
      </c>
      <c r="DE80" s="20">
        <f t="shared" si="73"/>
        <v>0</v>
      </c>
      <c r="DF80" s="20">
        <f t="shared" si="73"/>
        <v>0</v>
      </c>
      <c r="DG80" s="20">
        <f t="shared" si="73"/>
        <v>0</v>
      </c>
      <c r="DH80" s="20">
        <f t="shared" si="73"/>
        <v>0</v>
      </c>
      <c r="DI80" s="20">
        <f t="shared" si="73"/>
        <v>0</v>
      </c>
      <c r="DJ80" s="20">
        <f t="shared" si="73"/>
        <v>0</v>
      </c>
      <c r="DK80" s="20">
        <f t="shared" si="73"/>
        <v>0</v>
      </c>
      <c r="DL80" s="20">
        <f t="shared" si="73"/>
        <v>0</v>
      </c>
      <c r="DM80" s="20">
        <f t="shared" si="73"/>
        <v>0</v>
      </c>
      <c r="DN80" s="20">
        <f t="shared" si="73"/>
        <v>0</v>
      </c>
      <c r="DO80" s="20">
        <f t="shared" si="74"/>
        <v>0</v>
      </c>
      <c r="DP80" s="20">
        <f t="shared" si="74"/>
        <v>0</v>
      </c>
      <c r="DR80" s="172"/>
    </row>
    <row r="81" spans="1:122" ht="47.25" hidden="1" customHeight="1" x14ac:dyDescent="0.3">
      <c r="A81" s="208"/>
      <c r="B81" s="207"/>
      <c r="C81" s="153" t="s">
        <v>237</v>
      </c>
      <c r="D81" s="45" t="s">
        <v>238</v>
      </c>
      <c r="E81" s="45">
        <v>520</v>
      </c>
      <c r="F81" s="149" t="s">
        <v>239</v>
      </c>
      <c r="G81" s="20">
        <f t="shared" si="59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>
        <f>24000000</f>
        <v>24000000</v>
      </c>
      <c r="AC81" s="21">
        <f t="shared" si="60"/>
        <v>2.5000000000000001E-2</v>
      </c>
      <c r="AD81" s="20">
        <f t="shared" ref="AD81:AD100" si="75">SUM(AE81:AY81)</f>
        <v>600000</v>
      </c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>
        <f>+'[1]ENERO 2019'!$AF$1113</f>
        <v>600000</v>
      </c>
      <c r="AZ81" s="21">
        <f t="shared" si="12"/>
        <v>0.97499999999999998</v>
      </c>
      <c r="BA81" s="20">
        <f t="shared" si="67"/>
        <v>23400000</v>
      </c>
      <c r="BB81" s="20">
        <f t="shared" si="68"/>
        <v>0</v>
      </c>
      <c r="BC81" s="20">
        <f t="shared" si="68"/>
        <v>0</v>
      </c>
      <c r="BD81" s="20">
        <f t="shared" si="68"/>
        <v>0</v>
      </c>
      <c r="BE81" s="20">
        <f t="shared" si="68"/>
        <v>0</v>
      </c>
      <c r="BF81" s="20">
        <f t="shared" si="68"/>
        <v>0</v>
      </c>
      <c r="BG81" s="20">
        <f t="shared" si="68"/>
        <v>0</v>
      </c>
      <c r="BH81" s="20">
        <f t="shared" si="68"/>
        <v>0</v>
      </c>
      <c r="BI81" s="20">
        <f t="shared" si="68"/>
        <v>0</v>
      </c>
      <c r="BJ81" s="20">
        <f t="shared" si="68"/>
        <v>0</v>
      </c>
      <c r="BK81" s="20">
        <f t="shared" si="68"/>
        <v>0</v>
      </c>
      <c r="BL81" s="20">
        <f t="shared" si="68"/>
        <v>0</v>
      </c>
      <c r="BM81" s="20">
        <f t="shared" si="68"/>
        <v>0</v>
      </c>
      <c r="BN81" s="20">
        <f t="shared" si="68"/>
        <v>0</v>
      </c>
      <c r="BO81" s="20">
        <f t="shared" si="68"/>
        <v>0</v>
      </c>
      <c r="BP81" s="20">
        <f t="shared" si="68"/>
        <v>0</v>
      </c>
      <c r="BQ81" s="20">
        <f t="shared" si="68"/>
        <v>0</v>
      </c>
      <c r="BR81" s="20">
        <f t="shared" si="69"/>
        <v>0</v>
      </c>
      <c r="BS81" s="20">
        <f t="shared" si="69"/>
        <v>0</v>
      </c>
      <c r="BT81" s="20">
        <f t="shared" si="69"/>
        <v>0</v>
      </c>
      <c r="BU81" s="20">
        <f t="shared" si="69"/>
        <v>0</v>
      </c>
      <c r="BV81" s="20">
        <f t="shared" si="69"/>
        <v>23400000</v>
      </c>
      <c r="BW81" s="21">
        <f t="shared" si="61"/>
        <v>0</v>
      </c>
      <c r="BX81" s="20">
        <f t="shared" si="70"/>
        <v>0</v>
      </c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1">
        <f t="shared" si="71"/>
        <v>1</v>
      </c>
      <c r="CU81" s="20">
        <f t="shared" si="41"/>
        <v>24000000</v>
      </c>
      <c r="CV81" s="20">
        <f t="shared" si="72"/>
        <v>0</v>
      </c>
      <c r="CW81" s="20">
        <f t="shared" si="72"/>
        <v>0</v>
      </c>
      <c r="CX81" s="20"/>
      <c r="CY81" s="20">
        <f t="shared" si="73"/>
        <v>0</v>
      </c>
      <c r="CZ81" s="20">
        <f t="shared" si="73"/>
        <v>0</v>
      </c>
      <c r="DA81" s="20">
        <f t="shared" si="73"/>
        <v>0</v>
      </c>
      <c r="DB81" s="20">
        <f t="shared" si="73"/>
        <v>0</v>
      </c>
      <c r="DC81" s="20">
        <f t="shared" si="73"/>
        <v>0</v>
      </c>
      <c r="DD81" s="20">
        <f t="shared" si="73"/>
        <v>0</v>
      </c>
      <c r="DE81" s="20">
        <f t="shared" si="73"/>
        <v>0</v>
      </c>
      <c r="DF81" s="20">
        <f t="shared" si="73"/>
        <v>0</v>
      </c>
      <c r="DG81" s="20">
        <f t="shared" si="73"/>
        <v>0</v>
      </c>
      <c r="DH81" s="20">
        <f t="shared" si="73"/>
        <v>0</v>
      </c>
      <c r="DI81" s="20">
        <f t="shared" si="73"/>
        <v>0</v>
      </c>
      <c r="DJ81" s="20">
        <f t="shared" si="73"/>
        <v>0</v>
      </c>
      <c r="DK81" s="20">
        <f t="shared" si="73"/>
        <v>0</v>
      </c>
      <c r="DL81" s="20">
        <f t="shared" si="73"/>
        <v>0</v>
      </c>
      <c r="DM81" s="20">
        <f t="shared" si="73"/>
        <v>0</v>
      </c>
      <c r="DN81" s="20">
        <f t="shared" si="73"/>
        <v>0</v>
      </c>
      <c r="DO81" s="20">
        <f t="shared" si="74"/>
        <v>0</v>
      </c>
      <c r="DP81" s="20">
        <f t="shared" si="74"/>
        <v>24000000</v>
      </c>
      <c r="DR81" s="172"/>
    </row>
    <row r="82" spans="1:122" ht="22.5" hidden="1" customHeight="1" x14ac:dyDescent="0.3">
      <c r="A82" s="208"/>
      <c r="B82" s="57"/>
      <c r="C82" s="153" t="s">
        <v>240</v>
      </c>
      <c r="D82" s="45" t="s">
        <v>241</v>
      </c>
      <c r="E82" s="45">
        <v>520</v>
      </c>
      <c r="F82" s="149" t="s">
        <v>133</v>
      </c>
      <c r="G82" s="20">
        <f t="shared" si="59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1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1">
        <f t="shared" si="12"/>
        <v>1</v>
      </c>
      <c r="BA82" s="20">
        <f t="shared" si="67"/>
        <v>15000000</v>
      </c>
      <c r="BB82" s="20">
        <f t="shared" si="68"/>
        <v>0</v>
      </c>
      <c r="BC82" s="20">
        <f t="shared" si="68"/>
        <v>0</v>
      </c>
      <c r="BD82" s="20">
        <f t="shared" si="68"/>
        <v>0</v>
      </c>
      <c r="BE82" s="20">
        <f t="shared" si="68"/>
        <v>0</v>
      </c>
      <c r="BF82" s="20">
        <f t="shared" si="68"/>
        <v>0</v>
      </c>
      <c r="BG82" s="20">
        <f t="shared" si="68"/>
        <v>0</v>
      </c>
      <c r="BH82" s="20">
        <f t="shared" si="68"/>
        <v>0</v>
      </c>
      <c r="BI82" s="20">
        <f t="shared" si="68"/>
        <v>0</v>
      </c>
      <c r="BJ82" s="20">
        <f t="shared" si="68"/>
        <v>0</v>
      </c>
      <c r="BK82" s="20">
        <f t="shared" si="68"/>
        <v>0</v>
      </c>
      <c r="BL82" s="20">
        <f t="shared" si="68"/>
        <v>0</v>
      </c>
      <c r="BM82" s="20">
        <f t="shared" si="68"/>
        <v>0</v>
      </c>
      <c r="BN82" s="20">
        <f t="shared" si="68"/>
        <v>0</v>
      </c>
      <c r="BO82" s="20">
        <f t="shared" si="68"/>
        <v>0</v>
      </c>
      <c r="BP82" s="20">
        <f t="shared" si="68"/>
        <v>0</v>
      </c>
      <c r="BQ82" s="20">
        <f t="shared" si="68"/>
        <v>15000000</v>
      </c>
      <c r="BR82" s="20">
        <f t="shared" si="69"/>
        <v>0</v>
      </c>
      <c r="BS82" s="20">
        <f t="shared" si="69"/>
        <v>0</v>
      </c>
      <c r="BT82" s="20">
        <f t="shared" si="69"/>
        <v>0</v>
      </c>
      <c r="BU82" s="20">
        <f t="shared" si="69"/>
        <v>0</v>
      </c>
      <c r="BV82" s="20">
        <f t="shared" si="69"/>
        <v>0</v>
      </c>
      <c r="BW82" s="21">
        <f t="shared" si="61"/>
        <v>0</v>
      </c>
      <c r="BX82" s="20">
        <f t="shared" si="70"/>
        <v>0</v>
      </c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1">
        <f t="shared" si="71"/>
        <v>1</v>
      </c>
      <c r="CU82" s="20">
        <f t="shared" si="41"/>
        <v>15000000</v>
      </c>
      <c r="CV82" s="20">
        <f t="shared" si="72"/>
        <v>0</v>
      </c>
      <c r="CW82" s="20">
        <f t="shared" si="72"/>
        <v>0</v>
      </c>
      <c r="CX82" s="20"/>
      <c r="CY82" s="20">
        <f t="shared" si="73"/>
        <v>0</v>
      </c>
      <c r="CZ82" s="20">
        <f t="shared" si="73"/>
        <v>0</v>
      </c>
      <c r="DA82" s="20">
        <f t="shared" si="73"/>
        <v>0</v>
      </c>
      <c r="DB82" s="20">
        <f t="shared" si="73"/>
        <v>0</v>
      </c>
      <c r="DC82" s="20">
        <f t="shared" si="73"/>
        <v>0</v>
      </c>
      <c r="DD82" s="20">
        <f t="shared" si="73"/>
        <v>0</v>
      </c>
      <c r="DE82" s="20">
        <f t="shared" si="73"/>
        <v>0</v>
      </c>
      <c r="DF82" s="20">
        <f t="shared" si="73"/>
        <v>0</v>
      </c>
      <c r="DG82" s="20">
        <f t="shared" si="73"/>
        <v>0</v>
      </c>
      <c r="DH82" s="20">
        <f t="shared" si="73"/>
        <v>0</v>
      </c>
      <c r="DI82" s="20">
        <f t="shared" si="73"/>
        <v>0</v>
      </c>
      <c r="DJ82" s="20">
        <f t="shared" si="73"/>
        <v>0</v>
      </c>
      <c r="DK82" s="20">
        <f t="shared" si="73"/>
        <v>15000000</v>
      </c>
      <c r="DL82" s="20">
        <f t="shared" si="73"/>
        <v>0</v>
      </c>
      <c r="DM82" s="20">
        <f t="shared" si="73"/>
        <v>0</v>
      </c>
      <c r="DN82" s="20">
        <f t="shared" si="73"/>
        <v>0</v>
      </c>
      <c r="DO82" s="20">
        <f t="shared" si="74"/>
        <v>0</v>
      </c>
      <c r="DP82" s="20">
        <f t="shared" si="74"/>
        <v>0</v>
      </c>
      <c r="DR82" s="172"/>
    </row>
    <row r="83" spans="1:122" ht="47.25" hidden="1" customHeight="1" x14ac:dyDescent="0.3">
      <c r="A83" s="208"/>
      <c r="B83" s="57"/>
      <c r="C83" s="153" t="s">
        <v>242</v>
      </c>
      <c r="D83" s="45" t="s">
        <v>243</v>
      </c>
      <c r="E83" s="45">
        <v>520</v>
      </c>
      <c r="F83" s="149" t="s">
        <v>133</v>
      </c>
      <c r="G83" s="20">
        <f t="shared" si="59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1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1">
        <f t="shared" si="12"/>
        <v>1</v>
      </c>
      <c r="BA83" s="20">
        <f t="shared" si="67"/>
        <v>15000000</v>
      </c>
      <c r="BB83" s="20">
        <f t="shared" si="68"/>
        <v>0</v>
      </c>
      <c r="BC83" s="20">
        <f t="shared" si="68"/>
        <v>0</v>
      </c>
      <c r="BD83" s="20">
        <f t="shared" si="68"/>
        <v>0</v>
      </c>
      <c r="BE83" s="20">
        <f t="shared" si="68"/>
        <v>0</v>
      </c>
      <c r="BF83" s="20">
        <f t="shared" si="68"/>
        <v>0</v>
      </c>
      <c r="BG83" s="20">
        <f t="shared" si="68"/>
        <v>0</v>
      </c>
      <c r="BH83" s="20">
        <f t="shared" si="68"/>
        <v>0</v>
      </c>
      <c r="BI83" s="20">
        <f t="shared" si="68"/>
        <v>0</v>
      </c>
      <c r="BJ83" s="20">
        <f t="shared" si="68"/>
        <v>0</v>
      </c>
      <c r="BK83" s="20">
        <f t="shared" si="68"/>
        <v>0</v>
      </c>
      <c r="BL83" s="20">
        <f t="shared" si="68"/>
        <v>0</v>
      </c>
      <c r="BM83" s="20">
        <f t="shared" si="68"/>
        <v>0</v>
      </c>
      <c r="BN83" s="20">
        <f t="shared" si="68"/>
        <v>0</v>
      </c>
      <c r="BO83" s="20">
        <f t="shared" si="68"/>
        <v>0</v>
      </c>
      <c r="BP83" s="20">
        <f t="shared" si="68"/>
        <v>0</v>
      </c>
      <c r="BQ83" s="20">
        <f t="shared" si="68"/>
        <v>15000000</v>
      </c>
      <c r="BR83" s="20">
        <f t="shared" si="69"/>
        <v>0</v>
      </c>
      <c r="BS83" s="20">
        <f t="shared" si="69"/>
        <v>0</v>
      </c>
      <c r="BT83" s="20">
        <f t="shared" si="69"/>
        <v>0</v>
      </c>
      <c r="BU83" s="20">
        <f t="shared" si="69"/>
        <v>0</v>
      </c>
      <c r="BV83" s="20">
        <f t="shared" si="69"/>
        <v>0</v>
      </c>
      <c r="BW83" s="21">
        <f t="shared" si="61"/>
        <v>0</v>
      </c>
      <c r="BX83" s="20">
        <f t="shared" si="70"/>
        <v>0</v>
      </c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1">
        <f t="shared" si="71"/>
        <v>1</v>
      </c>
      <c r="CU83" s="20">
        <f t="shared" si="41"/>
        <v>15000000</v>
      </c>
      <c r="CV83" s="20">
        <f t="shared" si="72"/>
        <v>0</v>
      </c>
      <c r="CW83" s="20">
        <f t="shared" si="72"/>
        <v>0</v>
      </c>
      <c r="CX83" s="20"/>
      <c r="CY83" s="20">
        <f t="shared" si="73"/>
        <v>0</v>
      </c>
      <c r="CZ83" s="20">
        <f t="shared" si="73"/>
        <v>0</v>
      </c>
      <c r="DA83" s="20">
        <f t="shared" si="73"/>
        <v>0</v>
      </c>
      <c r="DB83" s="20">
        <f t="shared" si="73"/>
        <v>0</v>
      </c>
      <c r="DC83" s="20">
        <f t="shared" si="73"/>
        <v>0</v>
      </c>
      <c r="DD83" s="20">
        <f t="shared" si="73"/>
        <v>0</v>
      </c>
      <c r="DE83" s="20">
        <f t="shared" si="73"/>
        <v>0</v>
      </c>
      <c r="DF83" s="20">
        <f t="shared" si="73"/>
        <v>0</v>
      </c>
      <c r="DG83" s="20">
        <f t="shared" si="73"/>
        <v>0</v>
      </c>
      <c r="DH83" s="20">
        <f t="shared" si="73"/>
        <v>0</v>
      </c>
      <c r="DI83" s="20">
        <f t="shared" si="73"/>
        <v>0</v>
      </c>
      <c r="DJ83" s="20">
        <f t="shared" si="73"/>
        <v>0</v>
      </c>
      <c r="DK83" s="20">
        <f t="shared" si="73"/>
        <v>15000000</v>
      </c>
      <c r="DL83" s="20">
        <f t="shared" si="73"/>
        <v>0</v>
      </c>
      <c r="DM83" s="20">
        <f t="shared" si="73"/>
        <v>0</v>
      </c>
      <c r="DN83" s="20">
        <f t="shared" si="73"/>
        <v>0</v>
      </c>
      <c r="DO83" s="20">
        <f t="shared" si="74"/>
        <v>0</v>
      </c>
      <c r="DP83" s="20">
        <f t="shared" si="74"/>
        <v>0</v>
      </c>
      <c r="DR83" s="172"/>
    </row>
    <row r="84" spans="1:122" ht="59.25" hidden="1" customHeight="1" x14ac:dyDescent="0.3">
      <c r="A84" s="208"/>
      <c r="B84" s="47" t="s">
        <v>244</v>
      </c>
      <c r="C84" s="153" t="s">
        <v>245</v>
      </c>
      <c r="D84" s="45" t="s">
        <v>246</v>
      </c>
      <c r="E84" s="45">
        <v>520</v>
      </c>
      <c r="F84" s="149" t="s">
        <v>133</v>
      </c>
      <c r="G84" s="20">
        <f t="shared" si="59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1">
        <f t="shared" si="60"/>
        <v>0.84831211666666662</v>
      </c>
      <c r="AD84" s="20">
        <f t="shared" si="75"/>
        <v>50898727</v>
      </c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>
        <f>+'[1]ENERO 2019'!$Y$1132</f>
        <v>50898727</v>
      </c>
      <c r="AU84" s="20"/>
      <c r="AV84" s="20"/>
      <c r="AW84" s="20"/>
      <c r="AX84" s="20"/>
      <c r="AY84" s="20"/>
      <c r="AZ84" s="21">
        <f t="shared" si="12"/>
        <v>0.15168788333333338</v>
      </c>
      <c r="BA84" s="20">
        <f t="shared" si="67"/>
        <v>9101273</v>
      </c>
      <c r="BB84" s="20">
        <f t="shared" si="68"/>
        <v>0</v>
      </c>
      <c r="BC84" s="20">
        <f t="shared" si="68"/>
        <v>0</v>
      </c>
      <c r="BD84" s="20">
        <f t="shared" si="68"/>
        <v>0</v>
      </c>
      <c r="BE84" s="20">
        <f t="shared" si="68"/>
        <v>0</v>
      </c>
      <c r="BF84" s="20">
        <f t="shared" si="68"/>
        <v>0</v>
      </c>
      <c r="BG84" s="20">
        <f t="shared" si="68"/>
        <v>0</v>
      </c>
      <c r="BH84" s="20">
        <f t="shared" si="68"/>
        <v>0</v>
      </c>
      <c r="BI84" s="20">
        <f t="shared" si="68"/>
        <v>0</v>
      </c>
      <c r="BJ84" s="20">
        <f t="shared" si="68"/>
        <v>0</v>
      </c>
      <c r="BK84" s="20">
        <f t="shared" si="68"/>
        <v>0</v>
      </c>
      <c r="BL84" s="20">
        <f t="shared" si="68"/>
        <v>0</v>
      </c>
      <c r="BM84" s="20">
        <f t="shared" si="68"/>
        <v>0</v>
      </c>
      <c r="BN84" s="20">
        <f t="shared" si="68"/>
        <v>0</v>
      </c>
      <c r="BO84" s="20">
        <f t="shared" si="68"/>
        <v>0</v>
      </c>
      <c r="BP84" s="20">
        <f t="shared" si="68"/>
        <v>0</v>
      </c>
      <c r="BQ84" s="20">
        <f t="shared" si="68"/>
        <v>9101273</v>
      </c>
      <c r="BR84" s="20">
        <f t="shared" si="69"/>
        <v>0</v>
      </c>
      <c r="BS84" s="20">
        <f t="shared" si="69"/>
        <v>0</v>
      </c>
      <c r="BT84" s="20">
        <f t="shared" si="69"/>
        <v>0</v>
      </c>
      <c r="BU84" s="20">
        <f t="shared" si="69"/>
        <v>0</v>
      </c>
      <c r="BV84" s="20">
        <f t="shared" si="69"/>
        <v>0</v>
      </c>
      <c r="BW84" s="21">
        <f t="shared" si="61"/>
        <v>0.34713500000000003</v>
      </c>
      <c r="BX84" s="20">
        <f t="shared" si="70"/>
        <v>20828100</v>
      </c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>
        <f>+'[1]ENERO 2019'!$H$1130</f>
        <v>20828100</v>
      </c>
      <c r="CO84" s="20"/>
      <c r="CP84" s="20"/>
      <c r="CQ84" s="20"/>
      <c r="CR84" s="20"/>
      <c r="CS84" s="20"/>
      <c r="CT84" s="21">
        <f t="shared" si="71"/>
        <v>0.65286500000000003</v>
      </c>
      <c r="CU84" s="20">
        <f t="shared" si="41"/>
        <v>39171900</v>
      </c>
      <c r="CV84" s="20">
        <f t="shared" si="72"/>
        <v>0</v>
      </c>
      <c r="CW84" s="20">
        <f t="shared" si="72"/>
        <v>0</v>
      </c>
      <c r="CX84" s="20"/>
      <c r="CY84" s="20">
        <f t="shared" si="73"/>
        <v>0</v>
      </c>
      <c r="CZ84" s="20">
        <f t="shared" si="73"/>
        <v>0</v>
      </c>
      <c r="DA84" s="20">
        <f t="shared" si="73"/>
        <v>0</v>
      </c>
      <c r="DB84" s="20">
        <f t="shared" si="73"/>
        <v>0</v>
      </c>
      <c r="DC84" s="20">
        <f t="shared" si="73"/>
        <v>0</v>
      </c>
      <c r="DD84" s="20">
        <f t="shared" si="73"/>
        <v>0</v>
      </c>
      <c r="DE84" s="20">
        <f t="shared" si="73"/>
        <v>0</v>
      </c>
      <c r="DF84" s="20">
        <f t="shared" si="73"/>
        <v>0</v>
      </c>
      <c r="DG84" s="20">
        <f t="shared" si="73"/>
        <v>0</v>
      </c>
      <c r="DH84" s="20">
        <f t="shared" si="73"/>
        <v>0</v>
      </c>
      <c r="DI84" s="20">
        <f t="shared" si="73"/>
        <v>0</v>
      </c>
      <c r="DJ84" s="20">
        <f t="shared" si="73"/>
        <v>0</v>
      </c>
      <c r="DK84" s="20">
        <f t="shared" si="73"/>
        <v>39171900</v>
      </c>
      <c r="DL84" s="20">
        <f t="shared" si="73"/>
        <v>0</v>
      </c>
      <c r="DM84" s="20">
        <f t="shared" si="73"/>
        <v>0</v>
      </c>
      <c r="DN84" s="20">
        <f t="shared" si="73"/>
        <v>0</v>
      </c>
      <c r="DO84" s="20">
        <f t="shared" si="74"/>
        <v>0</v>
      </c>
      <c r="DP84" s="20">
        <f t="shared" si="74"/>
        <v>0</v>
      </c>
      <c r="DR84" s="173"/>
    </row>
    <row r="85" spans="1:122" ht="51" hidden="1" customHeight="1" x14ac:dyDescent="0.3">
      <c r="A85" s="208"/>
      <c r="B85" s="204" t="s">
        <v>247</v>
      </c>
      <c r="C85" s="153" t="s">
        <v>248</v>
      </c>
      <c r="D85" s="45" t="s">
        <v>249</v>
      </c>
      <c r="E85" s="45">
        <v>520</v>
      </c>
      <c r="F85" s="149" t="s">
        <v>133</v>
      </c>
      <c r="G85" s="20">
        <f t="shared" si="59"/>
        <v>150000000</v>
      </c>
      <c r="H85" s="30"/>
      <c r="I85" s="20"/>
      <c r="J85" s="20"/>
      <c r="K85" s="3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1">
        <f t="shared" si="60"/>
        <v>0</v>
      </c>
      <c r="AD85" s="20">
        <f t="shared" si="75"/>
        <v>0</v>
      </c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1">
        <f t="shared" si="12"/>
        <v>1</v>
      </c>
      <c r="BA85" s="20">
        <f t="shared" si="67"/>
        <v>150000000</v>
      </c>
      <c r="BB85" s="20">
        <f t="shared" si="68"/>
        <v>0</v>
      </c>
      <c r="BC85" s="20">
        <f t="shared" si="68"/>
        <v>0</v>
      </c>
      <c r="BD85" s="20">
        <f t="shared" si="68"/>
        <v>0</v>
      </c>
      <c r="BE85" s="20">
        <f t="shared" si="68"/>
        <v>0</v>
      </c>
      <c r="BF85" s="20">
        <f t="shared" si="68"/>
        <v>0</v>
      </c>
      <c r="BG85" s="20">
        <f t="shared" si="68"/>
        <v>0</v>
      </c>
      <c r="BH85" s="20">
        <f t="shared" si="68"/>
        <v>0</v>
      </c>
      <c r="BI85" s="20">
        <f t="shared" si="68"/>
        <v>0</v>
      </c>
      <c r="BJ85" s="20">
        <f t="shared" si="68"/>
        <v>0</v>
      </c>
      <c r="BK85" s="20">
        <f t="shared" si="68"/>
        <v>0</v>
      </c>
      <c r="BL85" s="20">
        <f t="shared" si="68"/>
        <v>0</v>
      </c>
      <c r="BM85" s="20">
        <f t="shared" si="68"/>
        <v>0</v>
      </c>
      <c r="BN85" s="20">
        <f t="shared" si="68"/>
        <v>0</v>
      </c>
      <c r="BO85" s="20">
        <f t="shared" si="68"/>
        <v>0</v>
      </c>
      <c r="BP85" s="20">
        <f t="shared" si="68"/>
        <v>0</v>
      </c>
      <c r="BQ85" s="20">
        <f t="shared" si="68"/>
        <v>150000000</v>
      </c>
      <c r="BR85" s="20">
        <f t="shared" si="69"/>
        <v>0</v>
      </c>
      <c r="BS85" s="20">
        <f t="shared" si="69"/>
        <v>0</v>
      </c>
      <c r="BT85" s="20">
        <f t="shared" si="69"/>
        <v>0</v>
      </c>
      <c r="BU85" s="20">
        <f t="shared" si="69"/>
        <v>0</v>
      </c>
      <c r="BV85" s="20">
        <f t="shared" si="69"/>
        <v>0</v>
      </c>
      <c r="BW85" s="21">
        <f t="shared" si="61"/>
        <v>0</v>
      </c>
      <c r="BX85" s="20">
        <f t="shared" si="70"/>
        <v>0</v>
      </c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1">
        <f t="shared" si="71"/>
        <v>1</v>
      </c>
      <c r="CU85" s="20">
        <f t="shared" si="41"/>
        <v>150000000</v>
      </c>
      <c r="CV85" s="20">
        <f t="shared" si="72"/>
        <v>0</v>
      </c>
      <c r="CW85" s="20">
        <f t="shared" si="72"/>
        <v>0</v>
      </c>
      <c r="CX85" s="20"/>
      <c r="CY85" s="20">
        <f t="shared" si="73"/>
        <v>0</v>
      </c>
      <c r="CZ85" s="20">
        <f t="shared" si="73"/>
        <v>0</v>
      </c>
      <c r="DA85" s="20">
        <f t="shared" si="73"/>
        <v>0</v>
      </c>
      <c r="DB85" s="20">
        <f t="shared" si="73"/>
        <v>0</v>
      </c>
      <c r="DC85" s="20">
        <f t="shared" si="73"/>
        <v>0</v>
      </c>
      <c r="DD85" s="20">
        <f t="shared" si="73"/>
        <v>0</v>
      </c>
      <c r="DE85" s="20">
        <f t="shared" si="73"/>
        <v>0</v>
      </c>
      <c r="DF85" s="20">
        <f t="shared" si="73"/>
        <v>0</v>
      </c>
      <c r="DG85" s="20">
        <f t="shared" si="73"/>
        <v>0</v>
      </c>
      <c r="DH85" s="20">
        <f t="shared" si="73"/>
        <v>0</v>
      </c>
      <c r="DI85" s="20">
        <f t="shared" si="73"/>
        <v>0</v>
      </c>
      <c r="DJ85" s="20">
        <f t="shared" si="73"/>
        <v>0</v>
      </c>
      <c r="DK85" s="20">
        <f t="shared" si="73"/>
        <v>150000000</v>
      </c>
      <c r="DL85" s="20">
        <f t="shared" si="73"/>
        <v>0</v>
      </c>
      <c r="DM85" s="20">
        <f t="shared" si="73"/>
        <v>0</v>
      </c>
      <c r="DN85" s="20">
        <f t="shared" si="73"/>
        <v>0</v>
      </c>
      <c r="DO85" s="20">
        <f t="shared" si="74"/>
        <v>0</v>
      </c>
      <c r="DP85" s="20">
        <f t="shared" si="74"/>
        <v>0</v>
      </c>
      <c r="DR85" s="172"/>
    </row>
    <row r="86" spans="1:122" ht="30.75" hidden="1" customHeight="1" x14ac:dyDescent="0.3">
      <c r="A86" s="208"/>
      <c r="B86" s="205"/>
      <c r="C86" s="153" t="s">
        <v>250</v>
      </c>
      <c r="D86" s="45" t="s">
        <v>251</v>
      </c>
      <c r="E86" s="45">
        <v>520</v>
      </c>
      <c r="F86" s="149" t="s">
        <v>226</v>
      </c>
      <c r="G86" s="20">
        <f t="shared" si="59"/>
        <v>2010000000</v>
      </c>
      <c r="H86" s="42"/>
      <c r="I86" s="30"/>
      <c r="J86" s="30"/>
      <c r="K86" s="3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v>2000000000</v>
      </c>
      <c r="W86" s="20"/>
      <c r="X86" s="20"/>
      <c r="Y86" s="20"/>
      <c r="Z86" s="20"/>
      <c r="AA86" s="20"/>
      <c r="AB86" s="20">
        <f>10000000</f>
        <v>10000000</v>
      </c>
      <c r="AC86" s="21">
        <f t="shared" si="60"/>
        <v>2.5672139303482585E-3</v>
      </c>
      <c r="AD86" s="20">
        <f t="shared" si="75"/>
        <v>5160100</v>
      </c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>
        <f>+'[1]ENERO 2019'!$X$1156</f>
        <v>5160100</v>
      </c>
      <c r="AT86" s="20"/>
      <c r="AU86" s="20"/>
      <c r="AV86" s="20"/>
      <c r="AW86" s="20"/>
      <c r="AX86" s="20"/>
      <c r="AY86" s="20"/>
      <c r="AZ86" s="21">
        <f t="shared" si="12"/>
        <v>0.99743278606965169</v>
      </c>
      <c r="BA86" s="20">
        <f t="shared" si="67"/>
        <v>2004839900</v>
      </c>
      <c r="BB86" s="20">
        <f t="shared" si="68"/>
        <v>0</v>
      </c>
      <c r="BC86" s="20">
        <f t="shared" si="68"/>
        <v>0</v>
      </c>
      <c r="BD86" s="20">
        <f t="shared" si="68"/>
        <v>0</v>
      </c>
      <c r="BE86" s="20">
        <f t="shared" si="68"/>
        <v>0</v>
      </c>
      <c r="BF86" s="20">
        <f t="shared" si="68"/>
        <v>0</v>
      </c>
      <c r="BG86" s="20">
        <f t="shared" si="68"/>
        <v>0</v>
      </c>
      <c r="BH86" s="20">
        <f t="shared" si="68"/>
        <v>0</v>
      </c>
      <c r="BI86" s="20">
        <f t="shared" si="68"/>
        <v>0</v>
      </c>
      <c r="BJ86" s="20">
        <f t="shared" si="68"/>
        <v>0</v>
      </c>
      <c r="BK86" s="20">
        <f t="shared" si="68"/>
        <v>0</v>
      </c>
      <c r="BL86" s="20">
        <f t="shared" si="68"/>
        <v>0</v>
      </c>
      <c r="BM86" s="20">
        <f t="shared" si="68"/>
        <v>0</v>
      </c>
      <c r="BN86" s="20">
        <f t="shared" si="68"/>
        <v>0</v>
      </c>
      <c r="BO86" s="20">
        <f t="shared" si="68"/>
        <v>0</v>
      </c>
      <c r="BP86" s="20">
        <f t="shared" si="68"/>
        <v>1994839900</v>
      </c>
      <c r="BQ86" s="20">
        <f t="shared" si="68"/>
        <v>0</v>
      </c>
      <c r="BR86" s="20">
        <f t="shared" si="69"/>
        <v>0</v>
      </c>
      <c r="BS86" s="20">
        <f t="shared" si="69"/>
        <v>0</v>
      </c>
      <c r="BT86" s="20">
        <f t="shared" si="69"/>
        <v>0</v>
      </c>
      <c r="BU86" s="20">
        <f t="shared" si="69"/>
        <v>0</v>
      </c>
      <c r="BV86" s="20">
        <f t="shared" si="69"/>
        <v>10000000</v>
      </c>
      <c r="BW86" s="21">
        <f t="shared" si="61"/>
        <v>0</v>
      </c>
      <c r="BX86" s="20">
        <f t="shared" si="70"/>
        <v>0</v>
      </c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1">
        <f t="shared" si="71"/>
        <v>1</v>
      </c>
      <c r="CU86" s="20">
        <f t="shared" si="41"/>
        <v>2010000000</v>
      </c>
      <c r="CV86" s="20">
        <f t="shared" si="72"/>
        <v>0</v>
      </c>
      <c r="CW86" s="20">
        <f t="shared" si="72"/>
        <v>0</v>
      </c>
      <c r="CX86" s="20"/>
      <c r="CY86" s="20">
        <f t="shared" si="73"/>
        <v>0</v>
      </c>
      <c r="CZ86" s="20">
        <f t="shared" si="73"/>
        <v>0</v>
      </c>
      <c r="DA86" s="20">
        <f t="shared" si="73"/>
        <v>0</v>
      </c>
      <c r="DB86" s="20">
        <f t="shared" si="73"/>
        <v>0</v>
      </c>
      <c r="DC86" s="20">
        <f t="shared" si="73"/>
        <v>0</v>
      </c>
      <c r="DD86" s="20">
        <f t="shared" si="73"/>
        <v>0</v>
      </c>
      <c r="DE86" s="20">
        <f t="shared" si="73"/>
        <v>0</v>
      </c>
      <c r="DF86" s="20">
        <f t="shared" si="73"/>
        <v>0</v>
      </c>
      <c r="DG86" s="20">
        <f t="shared" si="73"/>
        <v>0</v>
      </c>
      <c r="DH86" s="20">
        <f t="shared" si="73"/>
        <v>0</v>
      </c>
      <c r="DI86" s="20">
        <f t="shared" si="73"/>
        <v>0</v>
      </c>
      <c r="DJ86" s="20">
        <f t="shared" si="73"/>
        <v>2000000000</v>
      </c>
      <c r="DK86" s="20">
        <f t="shared" si="73"/>
        <v>0</v>
      </c>
      <c r="DL86" s="20">
        <f t="shared" si="73"/>
        <v>0</v>
      </c>
      <c r="DM86" s="20">
        <f t="shared" si="73"/>
        <v>0</v>
      </c>
      <c r="DN86" s="20">
        <f t="shared" si="73"/>
        <v>0</v>
      </c>
      <c r="DO86" s="20">
        <f t="shared" si="74"/>
        <v>0</v>
      </c>
      <c r="DP86" s="20">
        <f t="shared" si="74"/>
        <v>10000000</v>
      </c>
      <c r="DR86" s="172"/>
    </row>
    <row r="87" spans="1:122" ht="32.25" hidden="1" customHeight="1" x14ac:dyDescent="0.3">
      <c r="A87" s="208"/>
      <c r="B87" s="205"/>
      <c r="C87" s="153" t="s">
        <v>252</v>
      </c>
      <c r="D87" s="45" t="s">
        <v>253</v>
      </c>
      <c r="E87" s="45">
        <v>520</v>
      </c>
      <c r="F87" s="149" t="s">
        <v>133</v>
      </c>
      <c r="G87" s="20">
        <f t="shared" si="59"/>
        <v>12000000</v>
      </c>
      <c r="H87" s="30"/>
      <c r="I87" s="30"/>
      <c r="J87" s="30"/>
      <c r="K87" s="30"/>
      <c r="L87" s="3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1">
        <f t="shared" si="60"/>
        <v>0.83888891666666665</v>
      </c>
      <c r="AD87" s="20">
        <f t="shared" si="75"/>
        <v>10066667</v>
      </c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>
        <f>+'[1]ENERO 2019'!$Y$1162</f>
        <v>10066667</v>
      </c>
      <c r="AU87" s="20"/>
      <c r="AV87" s="20"/>
      <c r="AW87" s="20"/>
      <c r="AX87" s="20"/>
      <c r="AY87" s="20"/>
      <c r="AZ87" s="21">
        <f t="shared" si="12"/>
        <v>0.16111108333333335</v>
      </c>
      <c r="BA87" s="20">
        <f t="shared" si="67"/>
        <v>1933333</v>
      </c>
      <c r="BB87" s="20">
        <f t="shared" si="68"/>
        <v>0</v>
      </c>
      <c r="BC87" s="20">
        <f t="shared" si="68"/>
        <v>0</v>
      </c>
      <c r="BD87" s="20">
        <f t="shared" si="68"/>
        <v>0</v>
      </c>
      <c r="BE87" s="20">
        <f t="shared" si="68"/>
        <v>0</v>
      </c>
      <c r="BF87" s="20">
        <f t="shared" si="68"/>
        <v>0</v>
      </c>
      <c r="BG87" s="20">
        <f t="shared" si="68"/>
        <v>0</v>
      </c>
      <c r="BH87" s="20">
        <f t="shared" si="68"/>
        <v>0</v>
      </c>
      <c r="BI87" s="20">
        <f t="shared" si="68"/>
        <v>0</v>
      </c>
      <c r="BJ87" s="20">
        <f t="shared" si="68"/>
        <v>0</v>
      </c>
      <c r="BK87" s="20">
        <f t="shared" si="68"/>
        <v>0</v>
      </c>
      <c r="BL87" s="20">
        <f t="shared" si="68"/>
        <v>0</v>
      </c>
      <c r="BM87" s="20">
        <f t="shared" si="68"/>
        <v>0</v>
      </c>
      <c r="BN87" s="20">
        <f t="shared" si="68"/>
        <v>0</v>
      </c>
      <c r="BO87" s="20">
        <f t="shared" si="68"/>
        <v>0</v>
      </c>
      <c r="BP87" s="20">
        <f t="shared" si="68"/>
        <v>0</v>
      </c>
      <c r="BQ87" s="20">
        <f t="shared" si="68"/>
        <v>1933333</v>
      </c>
      <c r="BR87" s="20">
        <f t="shared" si="69"/>
        <v>0</v>
      </c>
      <c r="BS87" s="20">
        <f t="shared" si="69"/>
        <v>0</v>
      </c>
      <c r="BT87" s="20">
        <f t="shared" si="69"/>
        <v>0</v>
      </c>
      <c r="BU87" s="20">
        <f t="shared" si="69"/>
        <v>0</v>
      </c>
      <c r="BV87" s="20">
        <f t="shared" si="69"/>
        <v>0</v>
      </c>
      <c r="BW87" s="21">
        <f t="shared" si="61"/>
        <v>0.83766358333333335</v>
      </c>
      <c r="BX87" s="20">
        <f t="shared" si="70"/>
        <v>10051963</v>
      </c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>
        <f>+'[1]ENERO 2019'!$H$1160</f>
        <v>10051963</v>
      </c>
      <c r="CO87" s="20"/>
      <c r="CP87" s="20"/>
      <c r="CQ87" s="20"/>
      <c r="CR87" s="20"/>
      <c r="CS87" s="20"/>
      <c r="CT87" s="21">
        <f t="shared" si="71"/>
        <v>0.16233641666666665</v>
      </c>
      <c r="CU87" s="20">
        <f t="shared" si="41"/>
        <v>1948037</v>
      </c>
      <c r="CV87" s="20">
        <f t="shared" si="72"/>
        <v>0</v>
      </c>
      <c r="CW87" s="20">
        <f t="shared" si="72"/>
        <v>0</v>
      </c>
      <c r="CX87" s="20"/>
      <c r="CY87" s="20">
        <f t="shared" si="73"/>
        <v>0</v>
      </c>
      <c r="CZ87" s="20">
        <f t="shared" si="73"/>
        <v>0</v>
      </c>
      <c r="DA87" s="20">
        <f t="shared" si="73"/>
        <v>0</v>
      </c>
      <c r="DB87" s="20">
        <f t="shared" si="73"/>
        <v>0</v>
      </c>
      <c r="DC87" s="20">
        <f t="shared" si="73"/>
        <v>0</v>
      </c>
      <c r="DD87" s="20">
        <f t="shared" si="73"/>
        <v>0</v>
      </c>
      <c r="DE87" s="20">
        <f t="shared" si="73"/>
        <v>0</v>
      </c>
      <c r="DF87" s="20">
        <f t="shared" si="73"/>
        <v>0</v>
      </c>
      <c r="DG87" s="20">
        <f t="shared" si="73"/>
        <v>0</v>
      </c>
      <c r="DH87" s="20">
        <f t="shared" si="73"/>
        <v>0</v>
      </c>
      <c r="DI87" s="20">
        <f t="shared" si="73"/>
        <v>0</v>
      </c>
      <c r="DJ87" s="20">
        <f t="shared" si="73"/>
        <v>0</v>
      </c>
      <c r="DK87" s="20">
        <f t="shared" si="73"/>
        <v>1948037</v>
      </c>
      <c r="DL87" s="20">
        <f t="shared" si="73"/>
        <v>0</v>
      </c>
      <c r="DM87" s="20">
        <f t="shared" si="73"/>
        <v>0</v>
      </c>
      <c r="DN87" s="20">
        <f t="shared" si="73"/>
        <v>0</v>
      </c>
      <c r="DO87" s="20">
        <f t="shared" si="74"/>
        <v>0</v>
      </c>
      <c r="DP87" s="20">
        <f t="shared" si="74"/>
        <v>0</v>
      </c>
      <c r="DR87" s="172"/>
    </row>
    <row r="88" spans="1:122" ht="34.5" hidden="1" customHeight="1" x14ac:dyDescent="0.3">
      <c r="A88" s="208"/>
      <c r="B88" s="205"/>
      <c r="C88" s="153" t="s">
        <v>254</v>
      </c>
      <c r="D88" s="45" t="s">
        <v>255</v>
      </c>
      <c r="E88" s="45">
        <v>520</v>
      </c>
      <c r="F88" s="149" t="s">
        <v>133</v>
      </c>
      <c r="G88" s="20">
        <f t="shared" si="59"/>
        <v>250000000</v>
      </c>
      <c r="H88" s="30"/>
      <c r="I88" s="20">
        <v>250000000</v>
      </c>
      <c r="J88" s="30"/>
      <c r="K88" s="30"/>
      <c r="L88" s="3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1">
        <f t="shared" si="60"/>
        <v>0</v>
      </c>
      <c r="AD88" s="20">
        <f t="shared" si="75"/>
        <v>0</v>
      </c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1">
        <f t="shared" si="12"/>
        <v>1</v>
      </c>
      <c r="BA88" s="20">
        <f t="shared" si="67"/>
        <v>250000000</v>
      </c>
      <c r="BB88" s="20">
        <f t="shared" si="68"/>
        <v>0</v>
      </c>
      <c r="BC88" s="20">
        <f t="shared" si="68"/>
        <v>250000000</v>
      </c>
      <c r="BD88" s="20">
        <f t="shared" si="68"/>
        <v>0</v>
      </c>
      <c r="BE88" s="20">
        <f t="shared" si="68"/>
        <v>0</v>
      </c>
      <c r="BF88" s="20">
        <f t="shared" si="68"/>
        <v>0</v>
      </c>
      <c r="BG88" s="20">
        <f t="shared" si="68"/>
        <v>0</v>
      </c>
      <c r="BH88" s="20">
        <f t="shared" si="68"/>
        <v>0</v>
      </c>
      <c r="BI88" s="20">
        <f t="shared" si="68"/>
        <v>0</v>
      </c>
      <c r="BJ88" s="20">
        <f t="shared" si="68"/>
        <v>0</v>
      </c>
      <c r="BK88" s="20">
        <f t="shared" si="68"/>
        <v>0</v>
      </c>
      <c r="BL88" s="20">
        <f t="shared" si="68"/>
        <v>0</v>
      </c>
      <c r="BM88" s="20">
        <f t="shared" si="68"/>
        <v>0</v>
      </c>
      <c r="BN88" s="20">
        <f t="shared" si="68"/>
        <v>0</v>
      </c>
      <c r="BO88" s="20">
        <f t="shared" si="68"/>
        <v>0</v>
      </c>
      <c r="BP88" s="20">
        <f t="shared" si="68"/>
        <v>0</v>
      </c>
      <c r="BQ88" s="20">
        <f t="shared" si="68"/>
        <v>0</v>
      </c>
      <c r="BR88" s="20">
        <f t="shared" si="69"/>
        <v>0</v>
      </c>
      <c r="BS88" s="20">
        <f t="shared" si="69"/>
        <v>0</v>
      </c>
      <c r="BT88" s="20">
        <f t="shared" si="69"/>
        <v>0</v>
      </c>
      <c r="BU88" s="20">
        <f t="shared" si="69"/>
        <v>0</v>
      </c>
      <c r="BV88" s="20">
        <f t="shared" si="69"/>
        <v>0</v>
      </c>
      <c r="BW88" s="21">
        <f t="shared" si="61"/>
        <v>0</v>
      </c>
      <c r="BX88" s="20">
        <f t="shared" si="70"/>
        <v>0</v>
      </c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1">
        <f t="shared" si="71"/>
        <v>1</v>
      </c>
      <c r="CU88" s="20">
        <f t="shared" si="41"/>
        <v>250000000</v>
      </c>
      <c r="CV88" s="20">
        <f t="shared" si="72"/>
        <v>0</v>
      </c>
      <c r="CW88" s="20">
        <f t="shared" si="72"/>
        <v>250000000</v>
      </c>
      <c r="CX88" s="20"/>
      <c r="CY88" s="20">
        <f t="shared" si="73"/>
        <v>0</v>
      </c>
      <c r="CZ88" s="20">
        <f t="shared" si="73"/>
        <v>0</v>
      </c>
      <c r="DA88" s="20">
        <f t="shared" si="73"/>
        <v>0</v>
      </c>
      <c r="DB88" s="20">
        <f t="shared" si="73"/>
        <v>0</v>
      </c>
      <c r="DC88" s="20">
        <f t="shared" si="73"/>
        <v>0</v>
      </c>
      <c r="DD88" s="20">
        <f t="shared" si="73"/>
        <v>0</v>
      </c>
      <c r="DE88" s="20">
        <f t="shared" si="73"/>
        <v>0</v>
      </c>
      <c r="DF88" s="20">
        <f t="shared" si="73"/>
        <v>0</v>
      </c>
      <c r="DG88" s="20">
        <f t="shared" si="73"/>
        <v>0</v>
      </c>
      <c r="DH88" s="20">
        <f t="shared" si="73"/>
        <v>0</v>
      </c>
      <c r="DI88" s="20">
        <f t="shared" si="73"/>
        <v>0</v>
      </c>
      <c r="DJ88" s="20">
        <f t="shared" si="73"/>
        <v>0</v>
      </c>
      <c r="DK88" s="20">
        <f t="shared" si="73"/>
        <v>0</v>
      </c>
      <c r="DL88" s="20">
        <f t="shared" si="73"/>
        <v>0</v>
      </c>
      <c r="DM88" s="20">
        <f t="shared" si="73"/>
        <v>0</v>
      </c>
      <c r="DN88" s="20">
        <f t="shared" si="73"/>
        <v>0</v>
      </c>
      <c r="DO88" s="20">
        <f t="shared" si="74"/>
        <v>0</v>
      </c>
      <c r="DP88" s="20">
        <f t="shared" si="74"/>
        <v>0</v>
      </c>
      <c r="DR88" s="171"/>
    </row>
    <row r="89" spans="1:122" ht="31.5" hidden="1" customHeight="1" x14ac:dyDescent="0.3">
      <c r="A89" s="208"/>
      <c r="B89" s="205"/>
      <c r="C89" s="153" t="s">
        <v>256</v>
      </c>
      <c r="D89" s="45" t="s">
        <v>257</v>
      </c>
      <c r="E89" s="45">
        <v>520</v>
      </c>
      <c r="F89" s="149" t="s">
        <v>133</v>
      </c>
      <c r="G89" s="20">
        <f t="shared" si="59"/>
        <v>0</v>
      </c>
      <c r="H89" s="30"/>
      <c r="I89" s="20"/>
      <c r="J89" s="20"/>
      <c r="K89" s="30"/>
      <c r="L89" s="3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1" t="e">
        <f t="shared" si="60"/>
        <v>#DIV/0!</v>
      </c>
      <c r="AD89" s="20">
        <f t="shared" si="75"/>
        <v>0</v>
      </c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1" t="e">
        <f t="shared" si="12"/>
        <v>#DIV/0!</v>
      </c>
      <c r="BA89" s="20">
        <f t="shared" si="67"/>
        <v>0</v>
      </c>
      <c r="BB89" s="20">
        <f t="shared" si="68"/>
        <v>0</v>
      </c>
      <c r="BC89" s="20">
        <f t="shared" si="68"/>
        <v>0</v>
      </c>
      <c r="BD89" s="20">
        <f t="shared" si="68"/>
        <v>0</v>
      </c>
      <c r="BE89" s="20">
        <f t="shared" si="68"/>
        <v>0</v>
      </c>
      <c r="BF89" s="20">
        <f t="shared" si="68"/>
        <v>0</v>
      </c>
      <c r="BG89" s="20">
        <f t="shared" si="68"/>
        <v>0</v>
      </c>
      <c r="BH89" s="20">
        <f t="shared" si="68"/>
        <v>0</v>
      </c>
      <c r="BI89" s="20">
        <f t="shared" si="68"/>
        <v>0</v>
      </c>
      <c r="BJ89" s="20">
        <f t="shared" si="68"/>
        <v>0</v>
      </c>
      <c r="BK89" s="20">
        <f t="shared" si="68"/>
        <v>0</v>
      </c>
      <c r="BL89" s="20">
        <f t="shared" si="68"/>
        <v>0</v>
      </c>
      <c r="BM89" s="20">
        <f t="shared" si="68"/>
        <v>0</v>
      </c>
      <c r="BN89" s="20">
        <f t="shared" si="68"/>
        <v>0</v>
      </c>
      <c r="BO89" s="20">
        <f t="shared" si="68"/>
        <v>0</v>
      </c>
      <c r="BP89" s="20">
        <f t="shared" si="68"/>
        <v>0</v>
      </c>
      <c r="BQ89" s="20">
        <f t="shared" si="68"/>
        <v>0</v>
      </c>
      <c r="BR89" s="20">
        <f t="shared" si="69"/>
        <v>0</v>
      </c>
      <c r="BS89" s="20">
        <f t="shared" si="69"/>
        <v>0</v>
      </c>
      <c r="BT89" s="20">
        <f t="shared" si="69"/>
        <v>0</v>
      </c>
      <c r="BU89" s="20">
        <f t="shared" si="69"/>
        <v>0</v>
      </c>
      <c r="BV89" s="20">
        <f t="shared" si="69"/>
        <v>0</v>
      </c>
      <c r="BW89" s="21" t="e">
        <f t="shared" si="61"/>
        <v>#DIV/0!</v>
      </c>
      <c r="BX89" s="20">
        <f t="shared" si="70"/>
        <v>0</v>
      </c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1" t="e">
        <f t="shared" si="71"/>
        <v>#DIV/0!</v>
      </c>
      <c r="CU89" s="20">
        <f t="shared" si="41"/>
        <v>0</v>
      </c>
      <c r="CV89" s="20">
        <f t="shared" si="72"/>
        <v>0</v>
      </c>
      <c r="CW89" s="20">
        <f t="shared" si="72"/>
        <v>0</v>
      </c>
      <c r="CX89" s="20"/>
      <c r="CY89" s="20">
        <f t="shared" si="73"/>
        <v>0</v>
      </c>
      <c r="CZ89" s="20">
        <f t="shared" si="73"/>
        <v>0</v>
      </c>
      <c r="DA89" s="20">
        <f t="shared" si="73"/>
        <v>0</v>
      </c>
      <c r="DB89" s="20">
        <f t="shared" si="73"/>
        <v>0</v>
      </c>
      <c r="DC89" s="20">
        <f t="shared" si="73"/>
        <v>0</v>
      </c>
      <c r="DD89" s="20">
        <f t="shared" si="73"/>
        <v>0</v>
      </c>
      <c r="DE89" s="20">
        <f t="shared" si="73"/>
        <v>0</v>
      </c>
      <c r="DF89" s="20">
        <f t="shared" si="73"/>
        <v>0</v>
      </c>
      <c r="DG89" s="20">
        <f t="shared" si="73"/>
        <v>0</v>
      </c>
      <c r="DH89" s="20">
        <f t="shared" si="73"/>
        <v>0</v>
      </c>
      <c r="DI89" s="20">
        <f t="shared" si="73"/>
        <v>0</v>
      </c>
      <c r="DJ89" s="20">
        <f t="shared" si="73"/>
        <v>0</v>
      </c>
      <c r="DK89" s="20">
        <f t="shared" si="73"/>
        <v>0</v>
      </c>
      <c r="DL89" s="20">
        <f t="shared" si="73"/>
        <v>0</v>
      </c>
      <c r="DM89" s="20">
        <f t="shared" si="73"/>
        <v>0</v>
      </c>
      <c r="DN89" s="20">
        <f t="shared" si="73"/>
        <v>0</v>
      </c>
      <c r="DO89" s="20">
        <f t="shared" si="74"/>
        <v>0</v>
      </c>
      <c r="DP89" s="20">
        <f t="shared" si="74"/>
        <v>0</v>
      </c>
      <c r="DR89" s="174"/>
    </row>
    <row r="90" spans="1:122" ht="72" hidden="1" customHeight="1" x14ac:dyDescent="0.3">
      <c r="A90" s="208"/>
      <c r="B90" s="205"/>
      <c r="C90" s="153" t="s">
        <v>258</v>
      </c>
      <c r="D90" s="45" t="s">
        <v>259</v>
      </c>
      <c r="E90" s="45">
        <v>520</v>
      </c>
      <c r="F90" s="149" t="s">
        <v>260</v>
      </c>
      <c r="G90" s="20">
        <f t="shared" si="59"/>
        <v>538900527</v>
      </c>
      <c r="H90" s="30"/>
      <c r="I90" s="30">
        <v>100000000</v>
      </c>
      <c r="J90" s="30"/>
      <c r="K90" s="30"/>
      <c r="L90" s="3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>
        <f>428900527</f>
        <v>428900527</v>
      </c>
      <c r="AC90" s="21">
        <f t="shared" si="60"/>
        <v>0.87140386114337576</v>
      </c>
      <c r="AD90" s="20">
        <f t="shared" si="75"/>
        <v>469600000</v>
      </c>
      <c r="AE90" s="20"/>
      <c r="AF90" s="20">
        <f>+'[1]ENERO 2019'!$K$1182</f>
        <v>100000000</v>
      </c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>
        <f>+'[1]ENERO 2019'!$Y$1182</f>
        <v>10000000</v>
      </c>
      <c r="AU90" s="20"/>
      <c r="AV90" s="20"/>
      <c r="AW90" s="20"/>
      <c r="AX90" s="20"/>
      <c r="AY90" s="20">
        <f>+'[1]ENERO 2019'!$AF$1182</f>
        <v>359600000</v>
      </c>
      <c r="AZ90" s="21">
        <f t="shared" si="12"/>
        <v>0.12859613885662424</v>
      </c>
      <c r="BA90" s="20">
        <f t="shared" si="67"/>
        <v>69300527</v>
      </c>
      <c r="BB90" s="20">
        <f t="shared" si="68"/>
        <v>0</v>
      </c>
      <c r="BC90" s="20">
        <f t="shared" si="68"/>
        <v>0</v>
      </c>
      <c r="BD90" s="20">
        <f t="shared" si="68"/>
        <v>0</v>
      </c>
      <c r="BE90" s="20">
        <f t="shared" si="68"/>
        <v>0</v>
      </c>
      <c r="BF90" s="20">
        <f t="shared" si="68"/>
        <v>0</v>
      </c>
      <c r="BG90" s="20">
        <f t="shared" si="68"/>
        <v>0</v>
      </c>
      <c r="BH90" s="20">
        <f t="shared" si="68"/>
        <v>0</v>
      </c>
      <c r="BI90" s="20">
        <f t="shared" si="68"/>
        <v>0</v>
      </c>
      <c r="BJ90" s="20">
        <f t="shared" si="68"/>
        <v>0</v>
      </c>
      <c r="BK90" s="20">
        <f t="shared" si="68"/>
        <v>0</v>
      </c>
      <c r="BL90" s="20">
        <f t="shared" si="68"/>
        <v>0</v>
      </c>
      <c r="BM90" s="20">
        <f t="shared" si="68"/>
        <v>0</v>
      </c>
      <c r="BN90" s="20">
        <f t="shared" si="68"/>
        <v>0</v>
      </c>
      <c r="BO90" s="20">
        <f t="shared" si="68"/>
        <v>0</v>
      </c>
      <c r="BP90" s="20">
        <f t="shared" si="68"/>
        <v>0</v>
      </c>
      <c r="BQ90" s="20">
        <f t="shared" si="68"/>
        <v>0</v>
      </c>
      <c r="BR90" s="20">
        <f t="shared" si="69"/>
        <v>0</v>
      </c>
      <c r="BS90" s="20">
        <f t="shared" si="69"/>
        <v>0</v>
      </c>
      <c r="BT90" s="20">
        <f t="shared" si="69"/>
        <v>0</v>
      </c>
      <c r="BU90" s="20">
        <f t="shared" si="69"/>
        <v>0</v>
      </c>
      <c r="BV90" s="20">
        <f t="shared" si="69"/>
        <v>69300527</v>
      </c>
      <c r="BW90" s="21">
        <f t="shared" si="61"/>
        <v>0.51272603784260173</v>
      </c>
      <c r="BX90" s="20">
        <f t="shared" si="70"/>
        <v>276308332</v>
      </c>
      <c r="BY90" s="20"/>
      <c r="BZ90" s="20">
        <f>+'[1]ENERO 2019'!$H$1212</f>
        <v>87859997</v>
      </c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>
        <f>+'[1]ENERO 2019'!$H$1224</f>
        <v>6860000</v>
      </c>
      <c r="CO90" s="20"/>
      <c r="CP90" s="20"/>
      <c r="CQ90" s="20"/>
      <c r="CR90" s="20"/>
      <c r="CS90" s="20">
        <f>'[1]ENERO 2019'!$H$1183+'[1]ENERO 2019'!$H$1190+'[1]ENERO 2019'!$H$1199+'[1]ENERO 2019'!$H$1209+'[1]ENERO 2019'!$H$1227</f>
        <v>181588335</v>
      </c>
      <c r="CT90" s="21">
        <f t="shared" si="71"/>
        <v>0.48727396215739827</v>
      </c>
      <c r="CU90" s="20">
        <f t="shared" si="41"/>
        <v>262592195</v>
      </c>
      <c r="CV90" s="20">
        <f t="shared" si="72"/>
        <v>0</v>
      </c>
      <c r="CW90" s="20">
        <f t="shared" si="72"/>
        <v>12140003</v>
      </c>
      <c r="CX90" s="20"/>
      <c r="CY90" s="20">
        <f t="shared" si="73"/>
        <v>0</v>
      </c>
      <c r="CZ90" s="20">
        <f t="shared" si="73"/>
        <v>0</v>
      </c>
      <c r="DA90" s="20">
        <f t="shared" si="73"/>
        <v>0</v>
      </c>
      <c r="DB90" s="20">
        <f t="shared" si="73"/>
        <v>0</v>
      </c>
      <c r="DC90" s="20">
        <f t="shared" si="73"/>
        <v>0</v>
      </c>
      <c r="DD90" s="20">
        <f t="shared" si="73"/>
        <v>0</v>
      </c>
      <c r="DE90" s="20">
        <f t="shared" si="73"/>
        <v>0</v>
      </c>
      <c r="DF90" s="20">
        <f t="shared" si="73"/>
        <v>0</v>
      </c>
      <c r="DG90" s="20">
        <f t="shared" si="73"/>
        <v>0</v>
      </c>
      <c r="DH90" s="20">
        <f t="shared" si="73"/>
        <v>0</v>
      </c>
      <c r="DI90" s="20">
        <f t="shared" si="73"/>
        <v>0</v>
      </c>
      <c r="DJ90" s="20">
        <f t="shared" si="73"/>
        <v>0</v>
      </c>
      <c r="DK90" s="20">
        <f t="shared" si="73"/>
        <v>3140000</v>
      </c>
      <c r="DL90" s="20">
        <f t="shared" si="73"/>
        <v>0</v>
      </c>
      <c r="DM90" s="20">
        <f t="shared" si="73"/>
        <v>0</v>
      </c>
      <c r="DN90" s="20">
        <f t="shared" si="73"/>
        <v>0</v>
      </c>
      <c r="DO90" s="20">
        <f t="shared" si="74"/>
        <v>0</v>
      </c>
      <c r="DP90" s="20">
        <f t="shared" si="74"/>
        <v>247312192</v>
      </c>
      <c r="DR90" s="174"/>
    </row>
    <row r="91" spans="1:122" ht="31.5" hidden="1" customHeight="1" x14ac:dyDescent="0.3">
      <c r="A91" s="59"/>
      <c r="B91" s="205"/>
      <c r="C91" s="153" t="s">
        <v>261</v>
      </c>
      <c r="D91" s="151" t="s">
        <v>262</v>
      </c>
      <c r="E91" s="45">
        <v>520</v>
      </c>
      <c r="F91" s="149" t="s">
        <v>263</v>
      </c>
      <c r="G91" s="20">
        <f t="shared" si="59"/>
        <v>10000000</v>
      </c>
      <c r="H91" s="30"/>
      <c r="I91" s="30"/>
      <c r="J91" s="30"/>
      <c r="K91" s="30"/>
      <c r="L91" s="3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1">
        <f t="shared" si="60"/>
        <v>0</v>
      </c>
      <c r="AD91" s="20">
        <f t="shared" si="75"/>
        <v>0</v>
      </c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1">
        <f t="shared" si="12"/>
        <v>1</v>
      </c>
      <c r="BA91" s="20">
        <f t="shared" si="67"/>
        <v>10000000</v>
      </c>
      <c r="BB91" s="20">
        <f t="shared" si="68"/>
        <v>0</v>
      </c>
      <c r="BC91" s="20">
        <f t="shared" si="68"/>
        <v>0</v>
      </c>
      <c r="BD91" s="20">
        <f t="shared" si="68"/>
        <v>0</v>
      </c>
      <c r="BE91" s="20">
        <f t="shared" si="68"/>
        <v>0</v>
      </c>
      <c r="BF91" s="20">
        <f t="shared" si="68"/>
        <v>0</v>
      </c>
      <c r="BG91" s="20">
        <f t="shared" si="68"/>
        <v>0</v>
      </c>
      <c r="BH91" s="20">
        <f t="shared" si="68"/>
        <v>0</v>
      </c>
      <c r="BI91" s="20">
        <f t="shared" si="68"/>
        <v>0</v>
      </c>
      <c r="BJ91" s="20">
        <f t="shared" si="68"/>
        <v>0</v>
      </c>
      <c r="BK91" s="20">
        <f t="shared" si="68"/>
        <v>0</v>
      </c>
      <c r="BL91" s="20">
        <f t="shared" si="68"/>
        <v>0</v>
      </c>
      <c r="BM91" s="20">
        <f t="shared" si="68"/>
        <v>0</v>
      </c>
      <c r="BN91" s="20">
        <f t="shared" si="68"/>
        <v>0</v>
      </c>
      <c r="BO91" s="20">
        <f t="shared" si="68"/>
        <v>0</v>
      </c>
      <c r="BP91" s="20">
        <f t="shared" si="68"/>
        <v>0</v>
      </c>
      <c r="BQ91" s="20">
        <f t="shared" si="68"/>
        <v>10000000</v>
      </c>
      <c r="BR91" s="20">
        <f t="shared" si="69"/>
        <v>0</v>
      </c>
      <c r="BS91" s="20">
        <f t="shared" si="69"/>
        <v>0</v>
      </c>
      <c r="BT91" s="20">
        <f t="shared" si="69"/>
        <v>0</v>
      </c>
      <c r="BU91" s="20">
        <f t="shared" si="69"/>
        <v>0</v>
      </c>
      <c r="BV91" s="20">
        <f t="shared" si="69"/>
        <v>0</v>
      </c>
      <c r="BW91" s="21">
        <f t="shared" si="61"/>
        <v>0</v>
      </c>
      <c r="BX91" s="20">
        <f t="shared" si="70"/>
        <v>0</v>
      </c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1">
        <f t="shared" si="71"/>
        <v>1</v>
      </c>
      <c r="CU91" s="20">
        <f t="shared" si="41"/>
        <v>10000000</v>
      </c>
      <c r="CV91" s="20">
        <f t="shared" si="72"/>
        <v>0</v>
      </c>
      <c r="CW91" s="20">
        <f t="shared" si="72"/>
        <v>0</v>
      </c>
      <c r="CX91" s="20"/>
      <c r="CY91" s="20">
        <f t="shared" si="73"/>
        <v>0</v>
      </c>
      <c r="CZ91" s="20">
        <f t="shared" si="73"/>
        <v>0</v>
      </c>
      <c r="DA91" s="20">
        <f t="shared" si="73"/>
        <v>0</v>
      </c>
      <c r="DB91" s="20">
        <f t="shared" si="73"/>
        <v>0</v>
      </c>
      <c r="DC91" s="20">
        <f t="shared" si="73"/>
        <v>0</v>
      </c>
      <c r="DD91" s="20">
        <f t="shared" si="73"/>
        <v>0</v>
      </c>
      <c r="DE91" s="20">
        <f t="shared" si="73"/>
        <v>0</v>
      </c>
      <c r="DF91" s="20">
        <f t="shared" si="73"/>
        <v>0</v>
      </c>
      <c r="DG91" s="20">
        <f t="shared" si="73"/>
        <v>0</v>
      </c>
      <c r="DH91" s="20">
        <f t="shared" si="73"/>
        <v>0</v>
      </c>
      <c r="DI91" s="20">
        <f t="shared" si="73"/>
        <v>0</v>
      </c>
      <c r="DJ91" s="20">
        <f t="shared" si="73"/>
        <v>0</v>
      </c>
      <c r="DK91" s="20">
        <f t="shared" si="73"/>
        <v>10000000</v>
      </c>
      <c r="DL91" s="20">
        <f t="shared" si="73"/>
        <v>0</v>
      </c>
      <c r="DM91" s="20">
        <f t="shared" si="73"/>
        <v>0</v>
      </c>
      <c r="DN91" s="20">
        <f t="shared" si="73"/>
        <v>0</v>
      </c>
      <c r="DO91" s="20">
        <f t="shared" si="74"/>
        <v>0</v>
      </c>
      <c r="DP91" s="20">
        <f t="shared" si="74"/>
        <v>0</v>
      </c>
      <c r="DR91" s="174"/>
    </row>
    <row r="92" spans="1:122" ht="31.5" hidden="1" customHeight="1" x14ac:dyDescent="0.3">
      <c r="A92" s="59"/>
      <c r="B92" s="205"/>
      <c r="C92" s="153" t="s">
        <v>264</v>
      </c>
      <c r="D92" s="151" t="s">
        <v>265</v>
      </c>
      <c r="E92" s="45">
        <v>520</v>
      </c>
      <c r="F92" s="149" t="s">
        <v>133</v>
      </c>
      <c r="G92" s="20">
        <f t="shared" si="59"/>
        <v>10000000</v>
      </c>
      <c r="H92" s="30"/>
      <c r="I92" s="30"/>
      <c r="J92" s="30"/>
      <c r="K92" s="30"/>
      <c r="L92" s="3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1">
        <f t="shared" si="60"/>
        <v>0</v>
      </c>
      <c r="AD92" s="20">
        <f t="shared" si="75"/>
        <v>0</v>
      </c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1">
        <f t="shared" si="12"/>
        <v>1</v>
      </c>
      <c r="BA92" s="20">
        <f t="shared" ref="BA92" si="76">SUM(BB92:BV92)</f>
        <v>10000000</v>
      </c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>
        <f t="shared" si="68"/>
        <v>10000000</v>
      </c>
      <c r="BR92" s="20"/>
      <c r="BS92" s="20"/>
      <c r="BT92" s="20"/>
      <c r="BU92" s="20"/>
      <c r="BV92" s="20"/>
      <c r="BW92" s="21">
        <f t="shared" si="61"/>
        <v>0</v>
      </c>
      <c r="BX92" s="20">
        <f t="shared" ref="BX92" si="77">SUM(BY92:CS92)</f>
        <v>0</v>
      </c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1">
        <f t="shared" si="71"/>
        <v>1</v>
      </c>
      <c r="CU92" s="20">
        <f t="shared" ref="CU92" si="78">SUM(CV92:DP92)</f>
        <v>10000000</v>
      </c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>
        <f t="shared" si="73"/>
        <v>10000000</v>
      </c>
      <c r="DL92" s="20"/>
      <c r="DM92" s="20"/>
      <c r="DN92" s="20"/>
      <c r="DO92" s="20"/>
      <c r="DP92" s="20"/>
      <c r="DR92" s="172"/>
    </row>
    <row r="93" spans="1:122" ht="22.5" hidden="1" customHeight="1" x14ac:dyDescent="0.3">
      <c r="A93" s="215" t="s">
        <v>230</v>
      </c>
      <c r="B93" s="204" t="s">
        <v>266</v>
      </c>
      <c r="C93" s="153" t="s">
        <v>267</v>
      </c>
      <c r="D93" s="45" t="s">
        <v>268</v>
      </c>
      <c r="E93" s="45">
        <v>520</v>
      </c>
      <c r="F93" s="149" t="s">
        <v>133</v>
      </c>
      <c r="G93" s="20">
        <f t="shared" si="59"/>
        <v>25000000</v>
      </c>
      <c r="H93" s="30"/>
      <c r="I93" s="20">
        <v>25000000</v>
      </c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1">
        <f>+AD93/G93</f>
        <v>0.73722339999999997</v>
      </c>
      <c r="AD93" s="20">
        <f t="shared" si="75"/>
        <v>18430585</v>
      </c>
      <c r="AE93" s="20"/>
      <c r="AF93" s="20">
        <f>+'[1]ENERO 2019'!$K$1247</f>
        <v>18430585</v>
      </c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1">
        <f t="shared" si="12"/>
        <v>0.26277660000000003</v>
      </c>
      <c r="BA93" s="20">
        <f t="shared" si="67"/>
        <v>6569415</v>
      </c>
      <c r="BB93" s="20">
        <f t="shared" si="68"/>
        <v>0</v>
      </c>
      <c r="BC93" s="20">
        <f t="shared" si="68"/>
        <v>6569415</v>
      </c>
      <c r="BD93" s="20">
        <f t="shared" si="68"/>
        <v>0</v>
      </c>
      <c r="BE93" s="20">
        <f t="shared" si="68"/>
        <v>0</v>
      </c>
      <c r="BF93" s="20">
        <f t="shared" si="68"/>
        <v>0</v>
      </c>
      <c r="BG93" s="20">
        <f t="shared" si="68"/>
        <v>0</v>
      </c>
      <c r="BH93" s="20">
        <f t="shared" si="68"/>
        <v>0</v>
      </c>
      <c r="BI93" s="20">
        <f t="shared" si="68"/>
        <v>0</v>
      </c>
      <c r="BJ93" s="20">
        <f t="shared" si="68"/>
        <v>0</v>
      </c>
      <c r="BK93" s="20">
        <f t="shared" si="68"/>
        <v>0</v>
      </c>
      <c r="BL93" s="20">
        <f t="shared" si="68"/>
        <v>0</v>
      </c>
      <c r="BM93" s="20">
        <f t="shared" si="68"/>
        <v>0</v>
      </c>
      <c r="BN93" s="20">
        <f t="shared" si="68"/>
        <v>0</v>
      </c>
      <c r="BO93" s="20">
        <f t="shared" si="68"/>
        <v>0</v>
      </c>
      <c r="BP93" s="20">
        <f t="shared" si="68"/>
        <v>0</v>
      </c>
      <c r="BQ93" s="20">
        <f t="shared" si="68"/>
        <v>0</v>
      </c>
      <c r="BR93" s="20">
        <f t="shared" si="69"/>
        <v>0</v>
      </c>
      <c r="BS93" s="20">
        <f t="shared" si="69"/>
        <v>0</v>
      </c>
      <c r="BT93" s="20">
        <f t="shared" si="69"/>
        <v>0</v>
      </c>
      <c r="BU93" s="20">
        <f t="shared" si="69"/>
        <v>0</v>
      </c>
      <c r="BV93" s="20">
        <f t="shared" si="69"/>
        <v>0</v>
      </c>
      <c r="BW93" s="21">
        <f>+BX93/G93</f>
        <v>0.73506055999999997</v>
      </c>
      <c r="BX93" s="20">
        <f t="shared" si="70"/>
        <v>18376514</v>
      </c>
      <c r="BY93" s="20"/>
      <c r="BZ93" s="20">
        <f>+'[1]ENERO 2019'!$H$1245</f>
        <v>18376514</v>
      </c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1">
        <f t="shared" si="71"/>
        <v>0.26493944000000003</v>
      </c>
      <c r="CU93" s="20">
        <f t="shared" si="41"/>
        <v>6623486</v>
      </c>
      <c r="CV93" s="20">
        <f t="shared" si="72"/>
        <v>0</v>
      </c>
      <c r="CW93" s="20">
        <f t="shared" si="72"/>
        <v>6623486</v>
      </c>
      <c r="CX93" s="20"/>
      <c r="CY93" s="20">
        <f t="shared" si="73"/>
        <v>0</v>
      </c>
      <c r="CZ93" s="20">
        <f t="shared" si="73"/>
        <v>0</v>
      </c>
      <c r="DA93" s="20">
        <f t="shared" si="73"/>
        <v>0</v>
      </c>
      <c r="DB93" s="20">
        <f t="shared" si="73"/>
        <v>0</v>
      </c>
      <c r="DC93" s="20">
        <f t="shared" si="73"/>
        <v>0</v>
      </c>
      <c r="DD93" s="20">
        <f t="shared" si="73"/>
        <v>0</v>
      </c>
      <c r="DE93" s="20">
        <f t="shared" si="73"/>
        <v>0</v>
      </c>
      <c r="DF93" s="20">
        <f t="shared" si="73"/>
        <v>0</v>
      </c>
      <c r="DG93" s="20">
        <f t="shared" si="73"/>
        <v>0</v>
      </c>
      <c r="DH93" s="20">
        <f t="shared" si="73"/>
        <v>0</v>
      </c>
      <c r="DI93" s="20">
        <f t="shared" si="73"/>
        <v>0</v>
      </c>
      <c r="DJ93" s="20">
        <f t="shared" si="73"/>
        <v>0</v>
      </c>
      <c r="DK93" s="20">
        <f t="shared" si="73"/>
        <v>0</v>
      </c>
      <c r="DL93" s="20">
        <f t="shared" si="73"/>
        <v>0</v>
      </c>
      <c r="DM93" s="20">
        <f t="shared" si="73"/>
        <v>0</v>
      </c>
      <c r="DN93" s="20">
        <f t="shared" si="73"/>
        <v>0</v>
      </c>
      <c r="DO93" s="20">
        <f t="shared" si="74"/>
        <v>0</v>
      </c>
      <c r="DP93" s="20">
        <f t="shared" si="74"/>
        <v>0</v>
      </c>
      <c r="DR93" s="171"/>
    </row>
    <row r="94" spans="1:122" ht="21.75" hidden="1" customHeight="1" x14ac:dyDescent="0.3">
      <c r="A94" s="208"/>
      <c r="B94" s="199"/>
      <c r="C94" s="153" t="s">
        <v>269</v>
      </c>
      <c r="D94" s="45" t="s">
        <v>270</v>
      </c>
      <c r="E94" s="45">
        <v>520</v>
      </c>
      <c r="F94" s="149" t="s">
        <v>133</v>
      </c>
      <c r="G94" s="20">
        <f t="shared" si="59"/>
        <v>40000000</v>
      </c>
      <c r="H94" s="30"/>
      <c r="I94" s="20">
        <v>40000000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42"/>
      <c r="X94" s="20"/>
      <c r="Y94" s="20"/>
      <c r="Z94" s="20"/>
      <c r="AA94" s="20"/>
      <c r="AB94" s="20"/>
      <c r="AC94" s="21">
        <f>+AD94/G94</f>
        <v>1</v>
      </c>
      <c r="AD94" s="20">
        <f t="shared" si="75"/>
        <v>40000000</v>
      </c>
      <c r="AE94" s="20"/>
      <c r="AF94" s="20">
        <f>+'[1]ENERO 2019'!$K$1255</f>
        <v>40000000</v>
      </c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1">
        <f t="shared" si="12"/>
        <v>0</v>
      </c>
      <c r="BA94" s="20">
        <f t="shared" si="67"/>
        <v>0</v>
      </c>
      <c r="BB94" s="20">
        <f t="shared" si="68"/>
        <v>0</v>
      </c>
      <c r="BC94" s="20">
        <f t="shared" si="68"/>
        <v>0</v>
      </c>
      <c r="BD94" s="20">
        <f t="shared" si="68"/>
        <v>0</v>
      </c>
      <c r="BE94" s="20">
        <f t="shared" si="68"/>
        <v>0</v>
      </c>
      <c r="BF94" s="20">
        <f t="shared" si="68"/>
        <v>0</v>
      </c>
      <c r="BG94" s="20">
        <f t="shared" si="68"/>
        <v>0</v>
      </c>
      <c r="BH94" s="20">
        <f t="shared" si="68"/>
        <v>0</v>
      </c>
      <c r="BI94" s="20">
        <f t="shared" si="68"/>
        <v>0</v>
      </c>
      <c r="BJ94" s="20">
        <f t="shared" si="68"/>
        <v>0</v>
      </c>
      <c r="BK94" s="20">
        <f t="shared" si="68"/>
        <v>0</v>
      </c>
      <c r="BL94" s="20">
        <f t="shared" si="68"/>
        <v>0</v>
      </c>
      <c r="BM94" s="20">
        <f t="shared" si="68"/>
        <v>0</v>
      </c>
      <c r="BN94" s="20">
        <f t="shared" si="68"/>
        <v>0</v>
      </c>
      <c r="BO94" s="20">
        <f t="shared" si="68"/>
        <v>0</v>
      </c>
      <c r="BP94" s="20">
        <f t="shared" si="68"/>
        <v>0</v>
      </c>
      <c r="BQ94" s="20">
        <f t="shared" si="68"/>
        <v>0</v>
      </c>
      <c r="BR94" s="20">
        <f t="shared" si="69"/>
        <v>0</v>
      </c>
      <c r="BS94" s="20">
        <f t="shared" si="69"/>
        <v>0</v>
      </c>
      <c r="BT94" s="20">
        <f t="shared" si="69"/>
        <v>0</v>
      </c>
      <c r="BU94" s="20">
        <f t="shared" si="69"/>
        <v>0</v>
      </c>
      <c r="BV94" s="20">
        <f t="shared" si="69"/>
        <v>0</v>
      </c>
      <c r="BW94" s="21">
        <f>+BX94/G94</f>
        <v>0.94791667499999999</v>
      </c>
      <c r="BX94" s="20">
        <f t="shared" si="70"/>
        <v>37916667</v>
      </c>
      <c r="BY94" s="20"/>
      <c r="BZ94" s="20">
        <f>+'[1]ENERO 2019'!$H$1253</f>
        <v>37916667</v>
      </c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1">
        <f t="shared" si="71"/>
        <v>5.2083325000000014E-2</v>
      </c>
      <c r="CU94" s="20">
        <f t="shared" si="41"/>
        <v>2083333</v>
      </c>
      <c r="CV94" s="20">
        <f t="shared" si="72"/>
        <v>0</v>
      </c>
      <c r="CW94" s="20">
        <f t="shared" si="72"/>
        <v>2083333</v>
      </c>
      <c r="CX94" s="20"/>
      <c r="CY94" s="20">
        <f t="shared" si="73"/>
        <v>0</v>
      </c>
      <c r="CZ94" s="20">
        <f t="shared" si="73"/>
        <v>0</v>
      </c>
      <c r="DA94" s="20">
        <f t="shared" si="73"/>
        <v>0</v>
      </c>
      <c r="DB94" s="20">
        <f t="shared" si="73"/>
        <v>0</v>
      </c>
      <c r="DC94" s="20">
        <f t="shared" si="73"/>
        <v>0</v>
      </c>
      <c r="DD94" s="20">
        <f t="shared" si="73"/>
        <v>0</v>
      </c>
      <c r="DE94" s="20">
        <f t="shared" si="73"/>
        <v>0</v>
      </c>
      <c r="DF94" s="20">
        <f t="shared" si="73"/>
        <v>0</v>
      </c>
      <c r="DG94" s="20">
        <f t="shared" si="73"/>
        <v>0</v>
      </c>
      <c r="DH94" s="20">
        <f t="shared" si="73"/>
        <v>0</v>
      </c>
      <c r="DI94" s="20">
        <f t="shared" si="73"/>
        <v>0</v>
      </c>
      <c r="DJ94" s="20">
        <f t="shared" si="73"/>
        <v>0</v>
      </c>
      <c r="DK94" s="20">
        <f t="shared" si="73"/>
        <v>0</v>
      </c>
      <c r="DL94" s="20">
        <f t="shared" si="73"/>
        <v>0</v>
      </c>
      <c r="DM94" s="20">
        <f t="shared" si="73"/>
        <v>0</v>
      </c>
      <c r="DN94" s="20">
        <f t="shared" si="73"/>
        <v>0</v>
      </c>
      <c r="DO94" s="20">
        <f t="shared" si="74"/>
        <v>0</v>
      </c>
      <c r="DP94" s="20">
        <f t="shared" si="74"/>
        <v>0</v>
      </c>
      <c r="DR94" s="172" t="s">
        <v>398</v>
      </c>
    </row>
    <row r="95" spans="1:122" ht="32.25" hidden="1" customHeight="1" x14ac:dyDescent="0.3">
      <c r="A95" s="208"/>
      <c r="B95" s="60" t="s">
        <v>271</v>
      </c>
      <c r="C95" s="153" t="s">
        <v>272</v>
      </c>
      <c r="D95" s="45" t="s">
        <v>273</v>
      </c>
      <c r="E95" s="45">
        <v>520</v>
      </c>
      <c r="F95" s="149" t="s">
        <v>133</v>
      </c>
      <c r="G95" s="20">
        <f t="shared" si="59"/>
        <v>15000000</v>
      </c>
      <c r="H95" s="3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2">
        <v>15000000</v>
      </c>
      <c r="X95" s="20"/>
      <c r="Y95" s="20"/>
      <c r="Z95" s="20"/>
      <c r="AA95" s="20"/>
      <c r="AB95" s="20"/>
      <c r="AC95" s="21">
        <f t="shared" ref="AC95:AC112" si="79">+AD95/G95</f>
        <v>0</v>
      </c>
      <c r="AD95" s="20">
        <f t="shared" si="75"/>
        <v>0</v>
      </c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1">
        <f t="shared" si="12"/>
        <v>1</v>
      </c>
      <c r="BA95" s="20">
        <f t="shared" si="67"/>
        <v>15000000</v>
      </c>
      <c r="BB95" s="20">
        <f t="shared" si="68"/>
        <v>0</v>
      </c>
      <c r="BC95" s="20">
        <f t="shared" si="68"/>
        <v>0</v>
      </c>
      <c r="BD95" s="20">
        <f t="shared" si="68"/>
        <v>0</v>
      </c>
      <c r="BE95" s="20">
        <f t="shared" si="68"/>
        <v>0</v>
      </c>
      <c r="BF95" s="20">
        <f t="shared" si="68"/>
        <v>0</v>
      </c>
      <c r="BG95" s="20">
        <f t="shared" si="68"/>
        <v>0</v>
      </c>
      <c r="BH95" s="20">
        <f t="shared" si="68"/>
        <v>0</v>
      </c>
      <c r="BI95" s="20">
        <f t="shared" si="68"/>
        <v>0</v>
      </c>
      <c r="BJ95" s="20">
        <f t="shared" si="68"/>
        <v>0</v>
      </c>
      <c r="BK95" s="20">
        <f t="shared" si="68"/>
        <v>0</v>
      </c>
      <c r="BL95" s="20">
        <f t="shared" si="68"/>
        <v>0</v>
      </c>
      <c r="BM95" s="20">
        <f t="shared" si="68"/>
        <v>0</v>
      </c>
      <c r="BN95" s="20">
        <f t="shared" si="68"/>
        <v>0</v>
      </c>
      <c r="BO95" s="20">
        <f t="shared" si="68"/>
        <v>0</v>
      </c>
      <c r="BP95" s="20">
        <f t="shared" ref="BB95:BQ100" si="80">V95-AS95</f>
        <v>0</v>
      </c>
      <c r="BQ95" s="20">
        <f t="shared" si="80"/>
        <v>15000000</v>
      </c>
      <c r="BR95" s="20">
        <f t="shared" si="69"/>
        <v>0</v>
      </c>
      <c r="BS95" s="20">
        <f t="shared" si="69"/>
        <v>0</v>
      </c>
      <c r="BT95" s="20">
        <f t="shared" si="69"/>
        <v>0</v>
      </c>
      <c r="BU95" s="20">
        <f t="shared" si="69"/>
        <v>0</v>
      </c>
      <c r="BV95" s="20">
        <f t="shared" si="69"/>
        <v>0</v>
      </c>
      <c r="BW95" s="21">
        <f t="shared" ref="BW95:BW107" si="81">+BX95/G95</f>
        <v>0</v>
      </c>
      <c r="BX95" s="20">
        <f t="shared" si="70"/>
        <v>0</v>
      </c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1">
        <f t="shared" si="71"/>
        <v>1</v>
      </c>
      <c r="CU95" s="20">
        <f t="shared" si="41"/>
        <v>15000000</v>
      </c>
      <c r="CV95" s="20">
        <f t="shared" si="72"/>
        <v>0</v>
      </c>
      <c r="CW95" s="20">
        <f t="shared" si="72"/>
        <v>0</v>
      </c>
      <c r="CX95" s="20"/>
      <c r="CY95" s="20">
        <f t="shared" si="73"/>
        <v>0</v>
      </c>
      <c r="CZ95" s="20">
        <f t="shared" si="73"/>
        <v>0</v>
      </c>
      <c r="DA95" s="20">
        <f t="shared" si="73"/>
        <v>0</v>
      </c>
      <c r="DB95" s="20">
        <f t="shared" si="73"/>
        <v>0</v>
      </c>
      <c r="DC95" s="20">
        <f t="shared" si="73"/>
        <v>0</v>
      </c>
      <c r="DD95" s="20">
        <f t="shared" si="73"/>
        <v>0</v>
      </c>
      <c r="DE95" s="20">
        <f t="shared" si="73"/>
        <v>0</v>
      </c>
      <c r="DF95" s="20">
        <f t="shared" si="73"/>
        <v>0</v>
      </c>
      <c r="DG95" s="20">
        <f t="shared" si="73"/>
        <v>0</v>
      </c>
      <c r="DH95" s="20">
        <f t="shared" si="73"/>
        <v>0</v>
      </c>
      <c r="DI95" s="20">
        <f t="shared" si="73"/>
        <v>0</v>
      </c>
      <c r="DJ95" s="20">
        <f t="shared" si="73"/>
        <v>0</v>
      </c>
      <c r="DK95" s="20">
        <f t="shared" si="73"/>
        <v>15000000</v>
      </c>
      <c r="DL95" s="20">
        <f t="shared" si="73"/>
        <v>0</v>
      </c>
      <c r="DM95" s="20">
        <f t="shared" ref="CY95:DN100" si="82">Y95-CP95</f>
        <v>0</v>
      </c>
      <c r="DN95" s="20">
        <f t="shared" si="82"/>
        <v>0</v>
      </c>
      <c r="DO95" s="20">
        <f t="shared" si="74"/>
        <v>0</v>
      </c>
      <c r="DP95" s="20">
        <f t="shared" si="74"/>
        <v>0</v>
      </c>
      <c r="DR95" s="172"/>
    </row>
    <row r="96" spans="1:122" ht="24" hidden="1" customHeight="1" x14ac:dyDescent="0.3">
      <c r="A96" s="208"/>
      <c r="B96" s="61" t="s">
        <v>274</v>
      </c>
      <c r="C96" s="153" t="s">
        <v>275</v>
      </c>
      <c r="D96" s="60" t="s">
        <v>276</v>
      </c>
      <c r="E96" s="45">
        <v>520</v>
      </c>
      <c r="F96" s="157" t="s">
        <v>133</v>
      </c>
      <c r="G96" s="20">
        <f t="shared" si="59"/>
        <v>50000000</v>
      </c>
      <c r="H96" s="30"/>
      <c r="I96" s="20">
        <v>50000000</v>
      </c>
      <c r="J96" s="42"/>
      <c r="K96" s="63"/>
      <c r="L96" s="42"/>
      <c r="M96" s="30"/>
      <c r="N96" s="30"/>
      <c r="O96" s="30"/>
      <c r="P96" s="30"/>
      <c r="Q96" s="30"/>
      <c r="R96" s="24"/>
      <c r="S96" s="24"/>
      <c r="T96" s="24"/>
      <c r="U96" s="24"/>
      <c r="V96" s="30"/>
      <c r="W96" s="42"/>
      <c r="X96" s="20"/>
      <c r="Y96" s="20"/>
      <c r="Z96" s="30"/>
      <c r="AA96" s="30"/>
      <c r="AB96" s="64"/>
      <c r="AC96" s="21">
        <f t="shared" si="79"/>
        <v>0.48</v>
      </c>
      <c r="AD96" s="20">
        <f t="shared" si="75"/>
        <v>24000000</v>
      </c>
      <c r="AE96" s="20"/>
      <c r="AF96" s="20">
        <f>+'[1]ENERO 2019'!$K$1273</f>
        <v>24000000</v>
      </c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1">
        <f t="shared" si="12"/>
        <v>0.52</v>
      </c>
      <c r="BA96" s="20">
        <f t="shared" si="67"/>
        <v>26000000</v>
      </c>
      <c r="BB96" s="20">
        <f t="shared" si="80"/>
        <v>0</v>
      </c>
      <c r="BC96" s="20">
        <f t="shared" si="80"/>
        <v>26000000</v>
      </c>
      <c r="BD96" s="20">
        <f t="shared" si="80"/>
        <v>0</v>
      </c>
      <c r="BE96" s="20">
        <f t="shared" si="80"/>
        <v>0</v>
      </c>
      <c r="BF96" s="20">
        <f t="shared" si="80"/>
        <v>0</v>
      </c>
      <c r="BG96" s="20">
        <f t="shared" si="80"/>
        <v>0</v>
      </c>
      <c r="BH96" s="20">
        <f t="shared" si="80"/>
        <v>0</v>
      </c>
      <c r="BI96" s="20">
        <f t="shared" si="80"/>
        <v>0</v>
      </c>
      <c r="BJ96" s="20">
        <f t="shared" si="80"/>
        <v>0</v>
      </c>
      <c r="BK96" s="20">
        <f t="shared" si="80"/>
        <v>0</v>
      </c>
      <c r="BL96" s="20">
        <f t="shared" si="80"/>
        <v>0</v>
      </c>
      <c r="BM96" s="20">
        <f t="shared" si="80"/>
        <v>0</v>
      </c>
      <c r="BN96" s="20">
        <f t="shared" si="80"/>
        <v>0</v>
      </c>
      <c r="BO96" s="20">
        <f t="shared" si="80"/>
        <v>0</v>
      </c>
      <c r="BP96" s="20">
        <f t="shared" si="80"/>
        <v>0</v>
      </c>
      <c r="BQ96" s="20">
        <f t="shared" si="80"/>
        <v>0</v>
      </c>
      <c r="BR96" s="20">
        <f t="shared" si="69"/>
        <v>0</v>
      </c>
      <c r="BS96" s="20">
        <f t="shared" si="69"/>
        <v>0</v>
      </c>
      <c r="BT96" s="20">
        <f t="shared" si="69"/>
        <v>0</v>
      </c>
      <c r="BU96" s="20">
        <f t="shared" si="69"/>
        <v>0</v>
      </c>
      <c r="BV96" s="20">
        <f t="shared" si="69"/>
        <v>0</v>
      </c>
      <c r="BW96" s="21">
        <f t="shared" si="81"/>
        <v>0.48</v>
      </c>
      <c r="BX96" s="20">
        <f t="shared" si="70"/>
        <v>24000000</v>
      </c>
      <c r="BY96" s="20"/>
      <c r="BZ96" s="20">
        <f>+'[1]ENERO 2019'!$H$1271</f>
        <v>24000000</v>
      </c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1">
        <f t="shared" si="71"/>
        <v>0.52</v>
      </c>
      <c r="CU96" s="20">
        <f t="shared" si="41"/>
        <v>26000000</v>
      </c>
      <c r="CV96" s="20">
        <f t="shared" si="72"/>
        <v>0</v>
      </c>
      <c r="CW96" s="20">
        <f t="shared" si="72"/>
        <v>26000000</v>
      </c>
      <c r="CX96" s="20"/>
      <c r="CY96" s="20">
        <f t="shared" si="82"/>
        <v>0</v>
      </c>
      <c r="CZ96" s="20">
        <f t="shared" si="82"/>
        <v>0</v>
      </c>
      <c r="DA96" s="20">
        <f t="shared" si="82"/>
        <v>0</v>
      </c>
      <c r="DB96" s="20">
        <f t="shared" si="82"/>
        <v>0</v>
      </c>
      <c r="DC96" s="20">
        <f t="shared" si="82"/>
        <v>0</v>
      </c>
      <c r="DD96" s="20">
        <f t="shared" si="82"/>
        <v>0</v>
      </c>
      <c r="DE96" s="20">
        <f t="shared" si="82"/>
        <v>0</v>
      </c>
      <c r="DF96" s="20">
        <f t="shared" si="82"/>
        <v>0</v>
      </c>
      <c r="DG96" s="20">
        <f t="shared" si="82"/>
        <v>0</v>
      </c>
      <c r="DH96" s="20">
        <f t="shared" si="82"/>
        <v>0</v>
      </c>
      <c r="DI96" s="20">
        <f t="shared" si="82"/>
        <v>0</v>
      </c>
      <c r="DJ96" s="20">
        <f t="shared" si="82"/>
        <v>0</v>
      </c>
      <c r="DK96" s="20">
        <f t="shared" si="82"/>
        <v>0</v>
      </c>
      <c r="DL96" s="20">
        <f t="shared" si="82"/>
        <v>0</v>
      </c>
      <c r="DM96" s="20">
        <f t="shared" si="82"/>
        <v>0</v>
      </c>
      <c r="DN96" s="20">
        <f t="shared" si="82"/>
        <v>0</v>
      </c>
      <c r="DO96" s="20">
        <f t="shared" si="74"/>
        <v>0</v>
      </c>
      <c r="DP96" s="20">
        <f t="shared" si="74"/>
        <v>0</v>
      </c>
      <c r="DR96" s="172"/>
    </row>
    <row r="97" spans="1:125" s="70" customFormat="1" ht="31.5" hidden="1" customHeight="1" x14ac:dyDescent="0.3">
      <c r="A97" s="208" t="s">
        <v>230</v>
      </c>
      <c r="B97" s="61" t="s">
        <v>277</v>
      </c>
      <c r="C97" s="158" t="s">
        <v>278</v>
      </c>
      <c r="D97" s="45" t="s">
        <v>279</v>
      </c>
      <c r="E97" s="60">
        <v>520</v>
      </c>
      <c r="F97" s="157" t="s">
        <v>133</v>
      </c>
      <c r="G97" s="20">
        <f t="shared" si="59"/>
        <v>5000000</v>
      </c>
      <c r="H97" s="24"/>
      <c r="I97" s="20"/>
      <c r="J97" s="20"/>
      <c r="K97" s="24"/>
      <c r="L97" s="68"/>
      <c r="M97" s="24"/>
      <c r="N97" s="24"/>
      <c r="O97" s="24"/>
      <c r="P97" s="24"/>
      <c r="Q97" s="24"/>
      <c r="R97" s="24"/>
      <c r="S97" s="24"/>
      <c r="T97" s="24"/>
      <c r="U97" s="24"/>
      <c r="V97" s="30"/>
      <c r="W97" s="42">
        <v>5000000</v>
      </c>
      <c r="X97" s="20"/>
      <c r="Y97" s="20"/>
      <c r="Z97" s="20"/>
      <c r="AA97" s="20"/>
      <c r="AB97" s="20"/>
      <c r="AC97" s="69">
        <f t="shared" si="79"/>
        <v>0</v>
      </c>
      <c r="AD97" s="20">
        <f t="shared" si="75"/>
        <v>0</v>
      </c>
      <c r="AE97" s="68"/>
      <c r="AF97" s="68"/>
      <c r="AG97" s="68"/>
      <c r="AH97" s="68"/>
      <c r="AI97" s="68"/>
      <c r="AJ97" s="20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9">
        <f t="shared" si="12"/>
        <v>1</v>
      </c>
      <c r="BA97" s="20">
        <f t="shared" si="67"/>
        <v>5000000</v>
      </c>
      <c r="BB97" s="20">
        <f t="shared" si="80"/>
        <v>0</v>
      </c>
      <c r="BC97" s="20">
        <f t="shared" si="80"/>
        <v>0</v>
      </c>
      <c r="BD97" s="20">
        <f t="shared" si="80"/>
        <v>0</v>
      </c>
      <c r="BE97" s="20">
        <f t="shared" si="80"/>
        <v>0</v>
      </c>
      <c r="BF97" s="20">
        <f t="shared" si="80"/>
        <v>0</v>
      </c>
      <c r="BG97" s="20">
        <f t="shared" si="80"/>
        <v>0</v>
      </c>
      <c r="BH97" s="20">
        <f t="shared" si="80"/>
        <v>0</v>
      </c>
      <c r="BI97" s="20">
        <f t="shared" si="80"/>
        <v>0</v>
      </c>
      <c r="BJ97" s="20">
        <f t="shared" si="80"/>
        <v>0</v>
      </c>
      <c r="BK97" s="20">
        <f t="shared" si="80"/>
        <v>0</v>
      </c>
      <c r="BL97" s="20">
        <f t="shared" si="80"/>
        <v>0</v>
      </c>
      <c r="BM97" s="20">
        <f t="shared" si="80"/>
        <v>0</v>
      </c>
      <c r="BN97" s="20">
        <f t="shared" si="80"/>
        <v>0</v>
      </c>
      <c r="BO97" s="20">
        <f t="shared" si="80"/>
        <v>0</v>
      </c>
      <c r="BP97" s="20">
        <f t="shared" si="80"/>
        <v>0</v>
      </c>
      <c r="BQ97" s="20">
        <f t="shared" si="80"/>
        <v>5000000</v>
      </c>
      <c r="BR97" s="20">
        <f t="shared" si="69"/>
        <v>0</v>
      </c>
      <c r="BS97" s="20">
        <f t="shared" si="69"/>
        <v>0</v>
      </c>
      <c r="BT97" s="20">
        <f t="shared" si="69"/>
        <v>0</v>
      </c>
      <c r="BU97" s="20">
        <f t="shared" si="69"/>
        <v>0</v>
      </c>
      <c r="BV97" s="20">
        <f t="shared" si="69"/>
        <v>0</v>
      </c>
      <c r="BW97" s="69">
        <f t="shared" si="81"/>
        <v>0</v>
      </c>
      <c r="BX97" s="20">
        <f t="shared" si="70"/>
        <v>0</v>
      </c>
      <c r="BY97" s="68"/>
      <c r="BZ97" s="68"/>
      <c r="CA97" s="68"/>
      <c r="CB97" s="68"/>
      <c r="CC97" s="68"/>
      <c r="CD97" s="68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8"/>
      <c r="CR97" s="68"/>
      <c r="CS97" s="68"/>
      <c r="CT97" s="69">
        <f t="shared" si="71"/>
        <v>1</v>
      </c>
      <c r="CU97" s="20">
        <f t="shared" si="41"/>
        <v>5000000</v>
      </c>
      <c r="CV97" s="20">
        <f t="shared" si="72"/>
        <v>0</v>
      </c>
      <c r="CW97" s="20">
        <f t="shared" si="72"/>
        <v>0</v>
      </c>
      <c r="CX97" s="20"/>
      <c r="CY97" s="20">
        <f t="shared" si="82"/>
        <v>0</v>
      </c>
      <c r="CZ97" s="20">
        <f t="shared" si="82"/>
        <v>0</v>
      </c>
      <c r="DA97" s="20">
        <f t="shared" si="82"/>
        <v>0</v>
      </c>
      <c r="DB97" s="20">
        <f t="shared" si="82"/>
        <v>0</v>
      </c>
      <c r="DC97" s="20">
        <f t="shared" si="82"/>
        <v>0</v>
      </c>
      <c r="DD97" s="20">
        <f t="shared" si="82"/>
        <v>0</v>
      </c>
      <c r="DE97" s="20">
        <f t="shared" si="82"/>
        <v>0</v>
      </c>
      <c r="DF97" s="20">
        <f t="shared" si="82"/>
        <v>0</v>
      </c>
      <c r="DG97" s="20">
        <f t="shared" si="82"/>
        <v>0</v>
      </c>
      <c r="DH97" s="20">
        <f t="shared" si="82"/>
        <v>0</v>
      </c>
      <c r="DI97" s="20">
        <f t="shared" si="82"/>
        <v>0</v>
      </c>
      <c r="DJ97" s="20">
        <f t="shared" si="82"/>
        <v>0</v>
      </c>
      <c r="DK97" s="20">
        <f t="shared" si="82"/>
        <v>5000000</v>
      </c>
      <c r="DL97" s="20">
        <f t="shared" si="82"/>
        <v>0</v>
      </c>
      <c r="DM97" s="20">
        <f t="shared" si="82"/>
        <v>0</v>
      </c>
      <c r="DN97" s="20">
        <f>Z97-CQ97</f>
        <v>0</v>
      </c>
      <c r="DO97" s="20">
        <f t="shared" si="74"/>
        <v>0</v>
      </c>
      <c r="DP97" s="20">
        <f t="shared" si="74"/>
        <v>0</v>
      </c>
      <c r="DR97" s="172"/>
    </row>
    <row r="98" spans="1:125" s="70" customFormat="1" ht="35.25" hidden="1" customHeight="1" x14ac:dyDescent="0.3">
      <c r="A98" s="208"/>
      <c r="B98" s="61"/>
      <c r="C98" s="158" t="s">
        <v>280</v>
      </c>
      <c r="D98" s="45" t="s">
        <v>281</v>
      </c>
      <c r="E98" s="60">
        <v>520</v>
      </c>
      <c r="F98" s="157" t="s">
        <v>133</v>
      </c>
      <c r="G98" s="20">
        <f t="shared" si="59"/>
        <v>10000000</v>
      </c>
      <c r="H98" s="24"/>
      <c r="I98" s="20"/>
      <c r="J98" s="42"/>
      <c r="K98" s="71"/>
      <c r="L98" s="72"/>
      <c r="M98" s="24"/>
      <c r="N98" s="24"/>
      <c r="O98" s="24"/>
      <c r="P98" s="24"/>
      <c r="Q98" s="24"/>
      <c r="R98" s="24"/>
      <c r="S98" s="24"/>
      <c r="T98" s="24"/>
      <c r="U98" s="24"/>
      <c r="V98" s="30"/>
      <c r="W98" s="42">
        <v>10000000</v>
      </c>
      <c r="X98" s="20"/>
      <c r="Y98" s="20"/>
      <c r="Z98" s="20"/>
      <c r="AA98" s="20"/>
      <c r="AB98" s="20"/>
      <c r="AC98" s="69">
        <f t="shared" si="79"/>
        <v>0</v>
      </c>
      <c r="AD98" s="20">
        <f t="shared" si="75"/>
        <v>0</v>
      </c>
      <c r="AE98" s="68"/>
      <c r="AF98" s="68"/>
      <c r="AG98" s="68"/>
      <c r="AH98" s="68"/>
      <c r="AI98" s="68"/>
      <c r="AJ98" s="20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9">
        <f t="shared" ref="AZ98:AZ135" si="83">1-AC98</f>
        <v>1</v>
      </c>
      <c r="BA98" s="20">
        <f t="shared" si="67"/>
        <v>10000000</v>
      </c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>
        <f t="shared" si="80"/>
        <v>10000000</v>
      </c>
      <c r="BR98" s="20"/>
      <c r="BS98" s="20"/>
      <c r="BT98" s="20"/>
      <c r="BU98" s="20"/>
      <c r="BV98" s="20"/>
      <c r="BW98" s="69">
        <f t="shared" si="81"/>
        <v>0</v>
      </c>
      <c r="BX98" s="20">
        <f t="shared" si="70"/>
        <v>0</v>
      </c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9">
        <f t="shared" si="71"/>
        <v>1</v>
      </c>
      <c r="CU98" s="20">
        <f t="shared" si="41"/>
        <v>10000000</v>
      </c>
      <c r="CV98" s="20">
        <f t="shared" si="72"/>
        <v>0</v>
      </c>
      <c r="CW98" s="20">
        <f t="shared" si="72"/>
        <v>0</v>
      </c>
      <c r="CX98" s="20"/>
      <c r="CY98" s="20">
        <f t="shared" si="82"/>
        <v>0</v>
      </c>
      <c r="CZ98" s="20">
        <f t="shared" si="82"/>
        <v>0</v>
      </c>
      <c r="DA98" s="20">
        <f t="shared" si="82"/>
        <v>0</v>
      </c>
      <c r="DB98" s="20">
        <f t="shared" si="82"/>
        <v>0</v>
      </c>
      <c r="DC98" s="20">
        <f t="shared" si="82"/>
        <v>0</v>
      </c>
      <c r="DD98" s="20">
        <f t="shared" si="82"/>
        <v>0</v>
      </c>
      <c r="DE98" s="20">
        <f t="shared" si="82"/>
        <v>0</v>
      </c>
      <c r="DF98" s="20">
        <f t="shared" si="82"/>
        <v>0</v>
      </c>
      <c r="DG98" s="20">
        <f t="shared" si="82"/>
        <v>0</v>
      </c>
      <c r="DH98" s="20">
        <f t="shared" si="82"/>
        <v>0</v>
      </c>
      <c r="DI98" s="20">
        <f t="shared" si="82"/>
        <v>0</v>
      </c>
      <c r="DJ98" s="20">
        <f t="shared" si="82"/>
        <v>0</v>
      </c>
      <c r="DK98" s="20">
        <f t="shared" si="82"/>
        <v>10000000</v>
      </c>
      <c r="DL98" s="20">
        <f t="shared" si="82"/>
        <v>0</v>
      </c>
      <c r="DM98" s="20">
        <f t="shared" si="82"/>
        <v>0</v>
      </c>
      <c r="DN98" s="20">
        <f>Z98-CQ98</f>
        <v>0</v>
      </c>
      <c r="DO98" s="20">
        <f t="shared" si="74"/>
        <v>0</v>
      </c>
      <c r="DP98" s="20">
        <f t="shared" si="74"/>
        <v>0</v>
      </c>
      <c r="DR98" s="172"/>
    </row>
    <row r="99" spans="1:125" ht="29.25" hidden="1" customHeight="1" x14ac:dyDescent="0.3">
      <c r="A99" s="208"/>
      <c r="B99" s="204" t="s">
        <v>118</v>
      </c>
      <c r="C99" s="153" t="s">
        <v>282</v>
      </c>
      <c r="D99" s="45" t="s">
        <v>283</v>
      </c>
      <c r="E99" s="45">
        <v>520</v>
      </c>
      <c r="F99" s="157" t="s">
        <v>284</v>
      </c>
      <c r="G99" s="20">
        <f t="shared" si="59"/>
        <v>208000000</v>
      </c>
      <c r="H99" s="30"/>
      <c r="I99" s="20">
        <v>200000000</v>
      </c>
      <c r="J99" s="42"/>
      <c r="K99" s="42"/>
      <c r="L99" s="72"/>
      <c r="M99" s="30"/>
      <c r="N99" s="30"/>
      <c r="O99" s="30"/>
      <c r="P99" s="30"/>
      <c r="Q99" s="30"/>
      <c r="R99" s="24"/>
      <c r="S99" s="24"/>
      <c r="T99" s="24"/>
      <c r="U99" s="24"/>
      <c r="V99" s="30"/>
      <c r="W99" s="42"/>
      <c r="X99" s="20"/>
      <c r="Y99" s="20"/>
      <c r="Z99" s="20"/>
      <c r="AA99" s="20"/>
      <c r="AB99" s="20">
        <v>8000000</v>
      </c>
      <c r="AC99" s="21">
        <f t="shared" si="79"/>
        <v>0.74519230769230771</v>
      </c>
      <c r="AD99" s="20">
        <f t="shared" si="75"/>
        <v>155000000</v>
      </c>
      <c r="AE99" s="20"/>
      <c r="AF99" s="20">
        <f>+'[1]ENERO 2019'!$K$1296</f>
        <v>150000000</v>
      </c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>
        <f>+'[1]ENERO 2019'!$AF$1296</f>
        <v>5000000</v>
      </c>
      <c r="AZ99" s="21">
        <f t="shared" si="83"/>
        <v>0.25480769230769229</v>
      </c>
      <c r="BA99" s="20">
        <f t="shared" si="67"/>
        <v>53000000</v>
      </c>
      <c r="BB99" s="20">
        <f t="shared" ref="BB99:BK100" si="84">H99-AE99</f>
        <v>0</v>
      </c>
      <c r="BC99" s="20">
        <f t="shared" si="84"/>
        <v>50000000</v>
      </c>
      <c r="BD99" s="20">
        <f t="shared" si="84"/>
        <v>0</v>
      </c>
      <c r="BE99" s="20">
        <f t="shared" si="84"/>
        <v>0</v>
      </c>
      <c r="BF99" s="20">
        <f t="shared" si="84"/>
        <v>0</v>
      </c>
      <c r="BG99" s="20">
        <f t="shared" si="84"/>
        <v>0</v>
      </c>
      <c r="BH99" s="20">
        <f t="shared" si="84"/>
        <v>0</v>
      </c>
      <c r="BI99" s="20">
        <f t="shared" si="84"/>
        <v>0</v>
      </c>
      <c r="BJ99" s="20">
        <f t="shared" si="84"/>
        <v>0</v>
      </c>
      <c r="BK99" s="20">
        <f t="shared" si="84"/>
        <v>0</v>
      </c>
      <c r="BL99" s="20">
        <f t="shared" si="80"/>
        <v>0</v>
      </c>
      <c r="BM99" s="20">
        <f t="shared" si="80"/>
        <v>0</v>
      </c>
      <c r="BN99" s="20">
        <f t="shared" si="80"/>
        <v>0</v>
      </c>
      <c r="BO99" s="20">
        <f t="shared" si="80"/>
        <v>0</v>
      </c>
      <c r="BP99" s="20">
        <f t="shared" si="80"/>
        <v>0</v>
      </c>
      <c r="BQ99" s="20">
        <f t="shared" si="80"/>
        <v>0</v>
      </c>
      <c r="BR99" s="20">
        <f t="shared" si="69"/>
        <v>0</v>
      </c>
      <c r="BS99" s="20">
        <f t="shared" si="69"/>
        <v>0</v>
      </c>
      <c r="BT99" s="20">
        <f t="shared" si="69"/>
        <v>0</v>
      </c>
      <c r="BU99" s="20">
        <f t="shared" si="69"/>
        <v>0</v>
      </c>
      <c r="BV99" s="20">
        <f t="shared" si="69"/>
        <v>3000000</v>
      </c>
      <c r="BW99" s="21">
        <f t="shared" si="81"/>
        <v>0.71537683653846151</v>
      </c>
      <c r="BX99" s="20">
        <f t="shared" si="70"/>
        <v>148798382</v>
      </c>
      <c r="BY99" s="20"/>
      <c r="BZ99" s="20">
        <f>+'[1]ENERO 2019'!$H$1297</f>
        <v>148798382</v>
      </c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69">
        <f t="shared" si="71"/>
        <v>0.28462316346153849</v>
      </c>
      <c r="CU99" s="20">
        <f t="shared" si="41"/>
        <v>59201618</v>
      </c>
      <c r="CV99" s="20">
        <f t="shared" si="72"/>
        <v>0</v>
      </c>
      <c r="CW99" s="20">
        <f t="shared" si="72"/>
        <v>51201618</v>
      </c>
      <c r="CX99" s="20"/>
      <c r="CY99" s="20">
        <f t="shared" si="82"/>
        <v>0</v>
      </c>
      <c r="CZ99" s="20">
        <f t="shared" si="82"/>
        <v>0</v>
      </c>
      <c r="DA99" s="20">
        <f t="shared" si="82"/>
        <v>0</v>
      </c>
      <c r="DB99" s="20">
        <f t="shared" si="82"/>
        <v>0</v>
      </c>
      <c r="DC99" s="20">
        <f t="shared" si="82"/>
        <v>0</v>
      </c>
      <c r="DD99" s="20">
        <f t="shared" si="82"/>
        <v>0</v>
      </c>
      <c r="DE99" s="20">
        <f t="shared" si="82"/>
        <v>0</v>
      </c>
      <c r="DF99" s="20">
        <f t="shared" si="82"/>
        <v>0</v>
      </c>
      <c r="DG99" s="20">
        <f t="shared" si="82"/>
        <v>0</v>
      </c>
      <c r="DH99" s="20">
        <f t="shared" si="82"/>
        <v>0</v>
      </c>
      <c r="DI99" s="20">
        <f t="shared" si="82"/>
        <v>0</v>
      </c>
      <c r="DJ99" s="20">
        <f t="shared" si="82"/>
        <v>0</v>
      </c>
      <c r="DK99" s="20">
        <f t="shared" si="82"/>
        <v>0</v>
      </c>
      <c r="DL99" s="20">
        <f t="shared" si="82"/>
        <v>0</v>
      </c>
      <c r="DM99" s="20">
        <f t="shared" si="82"/>
        <v>0</v>
      </c>
      <c r="DN99" s="20">
        <f>Z99-CQ99</f>
        <v>0</v>
      </c>
      <c r="DO99" s="20">
        <f t="shared" si="74"/>
        <v>0</v>
      </c>
      <c r="DP99" s="20">
        <f t="shared" si="74"/>
        <v>8000000</v>
      </c>
      <c r="DR99" s="172"/>
    </row>
    <row r="100" spans="1:125" ht="59.25" hidden="1" customHeight="1" x14ac:dyDescent="0.3">
      <c r="A100" s="208"/>
      <c r="B100" s="205"/>
      <c r="C100" s="153" t="s">
        <v>285</v>
      </c>
      <c r="D100" s="45" t="s">
        <v>286</v>
      </c>
      <c r="E100" s="45">
        <v>520</v>
      </c>
      <c r="F100" s="149" t="s">
        <v>287</v>
      </c>
      <c r="G100" s="20">
        <f t="shared" si="59"/>
        <v>54811394</v>
      </c>
      <c r="H100" s="30"/>
      <c r="I100" s="20"/>
      <c r="J100" s="42"/>
      <c r="K100" s="63"/>
      <c r="L100" s="72"/>
      <c r="M100" s="30"/>
      <c r="N100" s="30"/>
      <c r="O100" s="30"/>
      <c r="P100" s="30"/>
      <c r="Q100" s="30"/>
      <c r="R100" s="24"/>
      <c r="S100" s="24"/>
      <c r="T100" s="24"/>
      <c r="U100" s="24"/>
      <c r="V100" s="30"/>
      <c r="W100" s="42"/>
      <c r="X100" s="20"/>
      <c r="Y100" s="20"/>
      <c r="Z100" s="20"/>
      <c r="AA100" s="20"/>
      <c r="AB100" s="20">
        <f>54811394</f>
        <v>54811394</v>
      </c>
      <c r="AC100" s="21">
        <f t="shared" si="79"/>
        <v>0.62030898174200788</v>
      </c>
      <c r="AD100" s="20">
        <f t="shared" si="75"/>
        <v>34000000</v>
      </c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>
        <f>+'[1]ENERO 2019'!$AF$1319</f>
        <v>34000000</v>
      </c>
      <c r="AZ100" s="21">
        <f t="shared" si="83"/>
        <v>0.37969101825799212</v>
      </c>
      <c r="BA100" s="20">
        <f t="shared" si="67"/>
        <v>20811394</v>
      </c>
      <c r="BB100" s="20">
        <f t="shared" si="84"/>
        <v>0</v>
      </c>
      <c r="BC100" s="20">
        <f t="shared" si="84"/>
        <v>0</v>
      </c>
      <c r="BD100" s="20">
        <f t="shared" si="84"/>
        <v>0</v>
      </c>
      <c r="BE100" s="20">
        <f t="shared" si="84"/>
        <v>0</v>
      </c>
      <c r="BF100" s="20">
        <f t="shared" si="84"/>
        <v>0</v>
      </c>
      <c r="BG100" s="20">
        <f t="shared" si="84"/>
        <v>0</v>
      </c>
      <c r="BH100" s="20">
        <f t="shared" si="84"/>
        <v>0</v>
      </c>
      <c r="BI100" s="20">
        <f t="shared" si="84"/>
        <v>0</v>
      </c>
      <c r="BJ100" s="20">
        <f t="shared" si="84"/>
        <v>0</v>
      </c>
      <c r="BK100" s="20">
        <f t="shared" si="84"/>
        <v>0</v>
      </c>
      <c r="BL100" s="20">
        <f t="shared" si="80"/>
        <v>0</v>
      </c>
      <c r="BM100" s="20">
        <f t="shared" si="80"/>
        <v>0</v>
      </c>
      <c r="BN100" s="20">
        <f t="shared" si="80"/>
        <v>0</v>
      </c>
      <c r="BO100" s="20">
        <f t="shared" si="80"/>
        <v>0</v>
      </c>
      <c r="BP100" s="20">
        <f t="shared" si="80"/>
        <v>0</v>
      </c>
      <c r="BQ100" s="20">
        <f t="shared" si="80"/>
        <v>0</v>
      </c>
      <c r="BR100" s="20">
        <f t="shared" si="69"/>
        <v>0</v>
      </c>
      <c r="BS100" s="20">
        <f t="shared" si="69"/>
        <v>0</v>
      </c>
      <c r="BT100" s="20">
        <f t="shared" si="69"/>
        <v>0</v>
      </c>
      <c r="BU100" s="20">
        <f t="shared" si="69"/>
        <v>0</v>
      </c>
      <c r="BV100" s="20">
        <f t="shared" si="69"/>
        <v>20811394</v>
      </c>
      <c r="BW100" s="21">
        <f t="shared" si="81"/>
        <v>0.30299052419648365</v>
      </c>
      <c r="BX100" s="20">
        <f t="shared" si="70"/>
        <v>16607333</v>
      </c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>
        <f>+'[1]ENERO 2019'!$H$1317</f>
        <v>16607333</v>
      </c>
      <c r="CT100" s="69">
        <f t="shared" si="71"/>
        <v>0.69700947580351635</v>
      </c>
      <c r="CU100" s="20">
        <f t="shared" si="41"/>
        <v>38204061</v>
      </c>
      <c r="CV100" s="20">
        <f t="shared" si="72"/>
        <v>0</v>
      </c>
      <c r="CW100" s="20">
        <f t="shared" si="72"/>
        <v>0</v>
      </c>
      <c r="CX100" s="20"/>
      <c r="CY100" s="20">
        <f t="shared" si="82"/>
        <v>0</v>
      </c>
      <c r="CZ100" s="20">
        <f t="shared" si="82"/>
        <v>0</v>
      </c>
      <c r="DA100" s="20">
        <f t="shared" si="82"/>
        <v>0</v>
      </c>
      <c r="DB100" s="20">
        <f t="shared" si="82"/>
        <v>0</v>
      </c>
      <c r="DC100" s="20">
        <f t="shared" si="82"/>
        <v>0</v>
      </c>
      <c r="DD100" s="20">
        <f t="shared" si="82"/>
        <v>0</v>
      </c>
      <c r="DE100" s="20">
        <f t="shared" si="82"/>
        <v>0</v>
      </c>
      <c r="DF100" s="20">
        <f t="shared" si="82"/>
        <v>0</v>
      </c>
      <c r="DG100" s="20">
        <f t="shared" si="82"/>
        <v>0</v>
      </c>
      <c r="DH100" s="20">
        <f t="shared" si="82"/>
        <v>0</v>
      </c>
      <c r="DI100" s="20">
        <f t="shared" si="82"/>
        <v>0</v>
      </c>
      <c r="DJ100" s="20">
        <f t="shared" si="82"/>
        <v>0</v>
      </c>
      <c r="DK100" s="20">
        <f t="shared" si="82"/>
        <v>0</v>
      </c>
      <c r="DL100" s="20">
        <f t="shared" si="82"/>
        <v>0</v>
      </c>
      <c r="DM100" s="20">
        <f t="shared" si="82"/>
        <v>0</v>
      </c>
      <c r="DN100" s="20">
        <f>Z100-CQ100</f>
        <v>0</v>
      </c>
      <c r="DO100" s="20">
        <f t="shared" si="74"/>
        <v>0</v>
      </c>
      <c r="DP100" s="20">
        <f t="shared" si="74"/>
        <v>38204061</v>
      </c>
      <c r="DR100" s="172"/>
    </row>
    <row r="101" spans="1:125" s="39" customFormat="1" ht="20.25" customHeight="1" thickTop="1" thickBot="1" x14ac:dyDescent="0.35">
      <c r="A101" s="73"/>
      <c r="B101" s="271" t="s">
        <v>288</v>
      </c>
      <c r="C101" s="272"/>
      <c r="D101" s="272"/>
      <c r="E101" s="272"/>
      <c r="F101" s="273"/>
      <c r="G101" s="51">
        <f t="shared" ref="G101:AB101" si="85">SUM(G79:G100)</f>
        <v>3766205842</v>
      </c>
      <c r="H101" s="51">
        <f t="shared" si="85"/>
        <v>0</v>
      </c>
      <c r="I101" s="51">
        <f t="shared" si="85"/>
        <v>835000000</v>
      </c>
      <c r="J101" s="51">
        <f t="shared" si="85"/>
        <v>0</v>
      </c>
      <c r="K101" s="51">
        <f t="shared" si="85"/>
        <v>0</v>
      </c>
      <c r="L101" s="51">
        <f t="shared" si="85"/>
        <v>0</v>
      </c>
      <c r="M101" s="51">
        <f t="shared" si="85"/>
        <v>0</v>
      </c>
      <c r="N101" s="51">
        <f t="shared" si="85"/>
        <v>0</v>
      </c>
      <c r="O101" s="51">
        <f t="shared" si="85"/>
        <v>0</v>
      </c>
      <c r="P101" s="51">
        <f t="shared" si="85"/>
        <v>0</v>
      </c>
      <c r="Q101" s="51">
        <f t="shared" si="85"/>
        <v>0</v>
      </c>
      <c r="R101" s="51">
        <f t="shared" si="85"/>
        <v>0</v>
      </c>
      <c r="S101" s="51">
        <f t="shared" si="85"/>
        <v>0</v>
      </c>
      <c r="T101" s="51">
        <f t="shared" si="85"/>
        <v>0</v>
      </c>
      <c r="U101" s="51">
        <f t="shared" si="85"/>
        <v>0</v>
      </c>
      <c r="V101" s="51">
        <f t="shared" si="85"/>
        <v>2000000000</v>
      </c>
      <c r="W101" s="51">
        <f t="shared" si="85"/>
        <v>312000000</v>
      </c>
      <c r="X101" s="51">
        <f t="shared" si="85"/>
        <v>0</v>
      </c>
      <c r="Y101" s="51">
        <f t="shared" si="85"/>
        <v>0</v>
      </c>
      <c r="Z101" s="51">
        <f t="shared" si="85"/>
        <v>0</v>
      </c>
      <c r="AA101" s="51">
        <f t="shared" si="85"/>
        <v>0</v>
      </c>
      <c r="AB101" s="51">
        <f t="shared" si="85"/>
        <v>619205842</v>
      </c>
      <c r="AC101" s="166">
        <f t="shared" si="79"/>
        <v>0.22748519728943695</v>
      </c>
      <c r="AD101" s="51">
        <f t="shared" ref="AD101:AY101" si="86">SUM(AD79:AD100)</f>
        <v>856756079</v>
      </c>
      <c r="AE101" s="51">
        <f t="shared" si="86"/>
        <v>0</v>
      </c>
      <c r="AF101" s="51">
        <f t="shared" si="86"/>
        <v>343430585</v>
      </c>
      <c r="AG101" s="51">
        <f t="shared" si="86"/>
        <v>0</v>
      </c>
      <c r="AH101" s="51">
        <f t="shared" si="86"/>
        <v>0</v>
      </c>
      <c r="AI101" s="51">
        <f t="shared" si="86"/>
        <v>0</v>
      </c>
      <c r="AJ101" s="51">
        <f t="shared" si="86"/>
        <v>0</v>
      </c>
      <c r="AK101" s="51">
        <f t="shared" si="86"/>
        <v>0</v>
      </c>
      <c r="AL101" s="51">
        <f t="shared" si="86"/>
        <v>0</v>
      </c>
      <c r="AM101" s="51">
        <f t="shared" si="86"/>
        <v>0</v>
      </c>
      <c r="AN101" s="51">
        <f t="shared" si="86"/>
        <v>0</v>
      </c>
      <c r="AO101" s="51">
        <f t="shared" si="86"/>
        <v>0</v>
      </c>
      <c r="AP101" s="51">
        <f t="shared" si="86"/>
        <v>0</v>
      </c>
      <c r="AQ101" s="51">
        <f t="shared" si="86"/>
        <v>0</v>
      </c>
      <c r="AR101" s="51">
        <f t="shared" si="86"/>
        <v>0</v>
      </c>
      <c r="AS101" s="51">
        <f t="shared" si="86"/>
        <v>5160100</v>
      </c>
      <c r="AT101" s="51">
        <f t="shared" si="86"/>
        <v>70965394</v>
      </c>
      <c r="AU101" s="51">
        <f t="shared" si="86"/>
        <v>0</v>
      </c>
      <c r="AV101" s="51">
        <f t="shared" si="86"/>
        <v>0</v>
      </c>
      <c r="AW101" s="51">
        <f t="shared" si="86"/>
        <v>0</v>
      </c>
      <c r="AX101" s="51">
        <f t="shared" si="86"/>
        <v>0</v>
      </c>
      <c r="AY101" s="51">
        <f t="shared" si="86"/>
        <v>437200000</v>
      </c>
      <c r="AZ101" s="166">
        <f t="shared" si="83"/>
        <v>0.77251480271056305</v>
      </c>
      <c r="BA101" s="51">
        <f t="shared" ref="BA101:BV101" si="87">SUM(BA79:BA100)</f>
        <v>2909449763</v>
      </c>
      <c r="BB101" s="51">
        <f t="shared" si="87"/>
        <v>0</v>
      </c>
      <c r="BC101" s="51">
        <f t="shared" si="87"/>
        <v>491569415</v>
      </c>
      <c r="BD101" s="51">
        <f t="shared" si="87"/>
        <v>0</v>
      </c>
      <c r="BE101" s="51">
        <f t="shared" si="87"/>
        <v>0</v>
      </c>
      <c r="BF101" s="51">
        <f t="shared" si="87"/>
        <v>0</v>
      </c>
      <c r="BG101" s="51">
        <f t="shared" si="87"/>
        <v>0</v>
      </c>
      <c r="BH101" s="51">
        <f t="shared" si="87"/>
        <v>0</v>
      </c>
      <c r="BI101" s="51">
        <f t="shared" si="87"/>
        <v>0</v>
      </c>
      <c r="BJ101" s="51">
        <f t="shared" si="87"/>
        <v>0</v>
      </c>
      <c r="BK101" s="51">
        <f t="shared" si="87"/>
        <v>0</v>
      </c>
      <c r="BL101" s="51">
        <f t="shared" si="87"/>
        <v>0</v>
      </c>
      <c r="BM101" s="51">
        <f t="shared" si="87"/>
        <v>0</v>
      </c>
      <c r="BN101" s="51">
        <f t="shared" si="87"/>
        <v>0</v>
      </c>
      <c r="BO101" s="51">
        <f t="shared" si="87"/>
        <v>0</v>
      </c>
      <c r="BP101" s="51">
        <f t="shared" si="87"/>
        <v>1994839900</v>
      </c>
      <c r="BQ101" s="51">
        <f t="shared" si="87"/>
        <v>241034606</v>
      </c>
      <c r="BR101" s="51">
        <f t="shared" si="87"/>
        <v>0</v>
      </c>
      <c r="BS101" s="51">
        <f t="shared" si="87"/>
        <v>0</v>
      </c>
      <c r="BT101" s="51">
        <f t="shared" si="87"/>
        <v>0</v>
      </c>
      <c r="BU101" s="51">
        <f t="shared" si="87"/>
        <v>0</v>
      </c>
      <c r="BV101" s="51">
        <f t="shared" si="87"/>
        <v>182005842</v>
      </c>
      <c r="BW101" s="166">
        <f t="shared" si="81"/>
        <v>0.15319702326562321</v>
      </c>
      <c r="BX101" s="51">
        <f t="shared" ref="BX101:CS101" si="88">SUM(BX79:BX100)</f>
        <v>576971524</v>
      </c>
      <c r="BY101" s="51">
        <f t="shared" si="88"/>
        <v>0</v>
      </c>
      <c r="BZ101" s="51">
        <f t="shared" si="88"/>
        <v>327951560</v>
      </c>
      <c r="CA101" s="51">
        <f t="shared" si="88"/>
        <v>0</v>
      </c>
      <c r="CB101" s="51">
        <f t="shared" si="88"/>
        <v>0</v>
      </c>
      <c r="CC101" s="51">
        <f t="shared" si="88"/>
        <v>0</v>
      </c>
      <c r="CD101" s="51">
        <f t="shared" si="88"/>
        <v>0</v>
      </c>
      <c r="CE101" s="51">
        <f t="shared" si="88"/>
        <v>0</v>
      </c>
      <c r="CF101" s="51">
        <f t="shared" si="88"/>
        <v>0</v>
      </c>
      <c r="CG101" s="51">
        <f t="shared" si="88"/>
        <v>0</v>
      </c>
      <c r="CH101" s="51">
        <f t="shared" si="88"/>
        <v>0</v>
      </c>
      <c r="CI101" s="51">
        <f t="shared" si="88"/>
        <v>0</v>
      </c>
      <c r="CJ101" s="51">
        <f t="shared" si="88"/>
        <v>0</v>
      </c>
      <c r="CK101" s="51">
        <f t="shared" si="88"/>
        <v>0</v>
      </c>
      <c r="CL101" s="51">
        <f t="shared" si="88"/>
        <v>0</v>
      </c>
      <c r="CM101" s="51">
        <f t="shared" si="88"/>
        <v>0</v>
      </c>
      <c r="CN101" s="51">
        <f t="shared" si="88"/>
        <v>37740063</v>
      </c>
      <c r="CO101" s="51">
        <f t="shared" si="88"/>
        <v>0</v>
      </c>
      <c r="CP101" s="51">
        <f t="shared" si="88"/>
        <v>0</v>
      </c>
      <c r="CQ101" s="51">
        <f t="shared" si="88"/>
        <v>0</v>
      </c>
      <c r="CR101" s="51">
        <f t="shared" si="88"/>
        <v>0</v>
      </c>
      <c r="CS101" s="51">
        <f t="shared" si="88"/>
        <v>211279901</v>
      </c>
      <c r="CT101" s="166">
        <f t="shared" si="71"/>
        <v>0.84680297673437677</v>
      </c>
      <c r="CU101" s="74">
        <f t="shared" si="41"/>
        <v>3189234318</v>
      </c>
      <c r="CV101" s="51">
        <f>SUM(CV79:CV100)</f>
        <v>0</v>
      </c>
      <c r="CW101" s="51">
        <f>SUM(CW79:CW100)</f>
        <v>507048440</v>
      </c>
      <c r="CX101" s="51"/>
      <c r="CY101" s="51">
        <f t="shared" ref="CY101:DP101" si="89">SUM(CY79:CY100)</f>
        <v>0</v>
      </c>
      <c r="CZ101" s="51">
        <f t="shared" si="89"/>
        <v>0</v>
      </c>
      <c r="DA101" s="51">
        <f t="shared" si="89"/>
        <v>0</v>
      </c>
      <c r="DB101" s="51">
        <f t="shared" si="89"/>
        <v>0</v>
      </c>
      <c r="DC101" s="51">
        <f t="shared" si="89"/>
        <v>0</v>
      </c>
      <c r="DD101" s="51">
        <f t="shared" si="89"/>
        <v>0</v>
      </c>
      <c r="DE101" s="51">
        <f t="shared" si="89"/>
        <v>0</v>
      </c>
      <c r="DF101" s="51">
        <f t="shared" si="89"/>
        <v>0</v>
      </c>
      <c r="DG101" s="51">
        <f t="shared" si="89"/>
        <v>0</v>
      </c>
      <c r="DH101" s="51">
        <f t="shared" si="89"/>
        <v>0</v>
      </c>
      <c r="DI101" s="51">
        <f t="shared" si="89"/>
        <v>0</v>
      </c>
      <c r="DJ101" s="51">
        <f t="shared" si="89"/>
        <v>2000000000</v>
      </c>
      <c r="DK101" s="51">
        <f t="shared" si="89"/>
        <v>274259937</v>
      </c>
      <c r="DL101" s="51">
        <f t="shared" si="89"/>
        <v>0</v>
      </c>
      <c r="DM101" s="51">
        <f t="shared" si="89"/>
        <v>0</v>
      </c>
      <c r="DN101" s="51">
        <f t="shared" si="89"/>
        <v>0</v>
      </c>
      <c r="DO101" s="51">
        <f t="shared" si="89"/>
        <v>0</v>
      </c>
      <c r="DP101" s="51">
        <f t="shared" si="89"/>
        <v>407925941</v>
      </c>
      <c r="DR101" s="172" t="s">
        <v>398</v>
      </c>
      <c r="DS101" s="40">
        <f>+G101</f>
        <v>3766205842</v>
      </c>
      <c r="DT101" s="40">
        <f>+BX101</f>
        <v>576971524</v>
      </c>
      <c r="DU101" s="180">
        <f>+BW101</f>
        <v>0.15319702326562321</v>
      </c>
    </row>
    <row r="102" spans="1:125" s="39" customFormat="1" ht="48" hidden="1" customHeight="1" thickTop="1" x14ac:dyDescent="0.3">
      <c r="A102" s="212" t="s">
        <v>289</v>
      </c>
      <c r="B102" s="206" t="s">
        <v>290</v>
      </c>
      <c r="C102" s="150" t="s">
        <v>291</v>
      </c>
      <c r="D102" s="151" t="s">
        <v>292</v>
      </c>
      <c r="E102" s="45">
        <v>301</v>
      </c>
      <c r="F102" s="149" t="s">
        <v>293</v>
      </c>
      <c r="G102" s="20">
        <f t="shared" si="59"/>
        <v>16000000</v>
      </c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>
        <v>16000000</v>
      </c>
      <c r="AA102" s="20"/>
      <c r="AB102" s="20"/>
      <c r="AC102" s="21">
        <f t="shared" si="79"/>
        <v>0.3775</v>
      </c>
      <c r="AD102" s="20">
        <f t="shared" ref="AD102:AD116" si="90">SUM(AE102:AY102)</f>
        <v>6040000</v>
      </c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>
        <f>+'[1]ENERO 2019'!$AB$193</f>
        <v>6040000</v>
      </c>
      <c r="AX102" s="20"/>
      <c r="AY102" s="20"/>
      <c r="AZ102" s="21">
        <f t="shared" si="83"/>
        <v>0.62250000000000005</v>
      </c>
      <c r="BA102" s="20">
        <f t="shared" si="67"/>
        <v>9960000</v>
      </c>
      <c r="BB102" s="20">
        <f t="shared" ref="BB102:BQ116" si="91">H102-AE102</f>
        <v>0</v>
      </c>
      <c r="BC102" s="20">
        <f t="shared" si="91"/>
        <v>0</v>
      </c>
      <c r="BD102" s="20">
        <f t="shared" si="91"/>
        <v>0</v>
      </c>
      <c r="BE102" s="20">
        <f t="shared" si="91"/>
        <v>0</v>
      </c>
      <c r="BF102" s="20">
        <f t="shared" si="91"/>
        <v>0</v>
      </c>
      <c r="BG102" s="20">
        <f t="shared" si="91"/>
        <v>0</v>
      </c>
      <c r="BH102" s="20">
        <f t="shared" si="91"/>
        <v>0</v>
      </c>
      <c r="BI102" s="20">
        <f t="shared" si="91"/>
        <v>0</v>
      </c>
      <c r="BJ102" s="20">
        <f t="shared" si="91"/>
        <v>0</v>
      </c>
      <c r="BK102" s="20">
        <f t="shared" si="91"/>
        <v>0</v>
      </c>
      <c r="BL102" s="20">
        <f t="shared" si="91"/>
        <v>0</v>
      </c>
      <c r="BM102" s="20">
        <f t="shared" si="91"/>
        <v>0</v>
      </c>
      <c r="BN102" s="20">
        <f t="shared" si="91"/>
        <v>0</v>
      </c>
      <c r="BO102" s="20">
        <f t="shared" si="91"/>
        <v>0</v>
      </c>
      <c r="BP102" s="20">
        <f t="shared" si="91"/>
        <v>0</v>
      </c>
      <c r="BQ102" s="20">
        <f t="shared" si="91"/>
        <v>0</v>
      </c>
      <c r="BR102" s="20">
        <f t="shared" ref="BR102:BV116" si="92">X102-AU102</f>
        <v>0</v>
      </c>
      <c r="BS102" s="20">
        <f t="shared" si="92"/>
        <v>0</v>
      </c>
      <c r="BT102" s="20">
        <f t="shared" si="92"/>
        <v>9960000</v>
      </c>
      <c r="BU102" s="20">
        <f t="shared" si="92"/>
        <v>0</v>
      </c>
      <c r="BV102" s="20">
        <f t="shared" si="92"/>
        <v>0</v>
      </c>
      <c r="BW102" s="21">
        <f t="shared" si="81"/>
        <v>0</v>
      </c>
      <c r="BX102" s="20">
        <f t="shared" ref="BX102:BX116" si="93">SUM(BY102:CS102)</f>
        <v>0</v>
      </c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1">
        <f t="shared" si="71"/>
        <v>1</v>
      </c>
      <c r="CU102" s="42">
        <f t="shared" si="41"/>
        <v>16000000</v>
      </c>
      <c r="CV102" s="20">
        <f t="shared" ref="CV102:CX116" si="94">H102-BY102</f>
        <v>0</v>
      </c>
      <c r="CW102" s="20">
        <f t="shared" si="94"/>
        <v>0</v>
      </c>
      <c r="CX102" s="20"/>
      <c r="CY102" s="20">
        <f t="shared" ref="CY102:DN116" si="95">K102-CB102</f>
        <v>0</v>
      </c>
      <c r="CZ102" s="20">
        <f t="shared" si="95"/>
        <v>0</v>
      </c>
      <c r="DA102" s="20">
        <f t="shared" si="95"/>
        <v>0</v>
      </c>
      <c r="DB102" s="20">
        <f t="shared" si="95"/>
        <v>0</v>
      </c>
      <c r="DC102" s="20">
        <f t="shared" si="95"/>
        <v>0</v>
      </c>
      <c r="DD102" s="20">
        <f t="shared" si="95"/>
        <v>0</v>
      </c>
      <c r="DE102" s="20">
        <f t="shared" si="95"/>
        <v>0</v>
      </c>
      <c r="DF102" s="20">
        <f t="shared" si="95"/>
        <v>0</v>
      </c>
      <c r="DG102" s="20">
        <f t="shared" si="95"/>
        <v>0</v>
      </c>
      <c r="DH102" s="20">
        <f t="shared" si="95"/>
        <v>0</v>
      </c>
      <c r="DI102" s="20">
        <f t="shared" si="95"/>
        <v>0</v>
      </c>
      <c r="DJ102" s="20">
        <f t="shared" si="95"/>
        <v>0</v>
      </c>
      <c r="DK102" s="20">
        <f t="shared" si="95"/>
        <v>0</v>
      </c>
      <c r="DL102" s="20">
        <f t="shared" si="95"/>
        <v>0</v>
      </c>
      <c r="DM102" s="20">
        <f t="shared" si="95"/>
        <v>0</v>
      </c>
      <c r="DN102" s="20">
        <f t="shared" si="95"/>
        <v>16000000</v>
      </c>
      <c r="DO102" s="20">
        <f t="shared" ref="DO102:DP116" si="96">AA102-CR102</f>
        <v>0</v>
      </c>
      <c r="DP102" s="20">
        <f t="shared" si="96"/>
        <v>0</v>
      </c>
      <c r="DR102" s="171"/>
    </row>
    <row r="103" spans="1:125" s="39" customFormat="1" ht="22.5" hidden="1" customHeight="1" x14ac:dyDescent="0.3">
      <c r="A103" s="212"/>
      <c r="B103" s="213"/>
      <c r="C103" s="150" t="s">
        <v>294</v>
      </c>
      <c r="D103" s="151" t="s">
        <v>295</v>
      </c>
      <c r="E103" s="45">
        <v>301</v>
      </c>
      <c r="F103" s="149" t="s">
        <v>293</v>
      </c>
      <c r="G103" s="20">
        <f t="shared" si="59"/>
        <v>50000000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50000000</v>
      </c>
      <c r="AA103" s="20"/>
      <c r="AB103" s="20"/>
      <c r="AC103" s="21">
        <f t="shared" si="79"/>
        <v>1</v>
      </c>
      <c r="AD103" s="20">
        <f t="shared" si="90"/>
        <v>50000000</v>
      </c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>
        <f>+'[1]ENERO 2019'!$AB$198</f>
        <v>50000000</v>
      </c>
      <c r="AX103" s="20"/>
      <c r="AY103" s="20"/>
      <c r="AZ103" s="21">
        <f t="shared" si="83"/>
        <v>0</v>
      </c>
      <c r="BA103" s="20">
        <f t="shared" si="67"/>
        <v>0</v>
      </c>
      <c r="BB103" s="20">
        <f t="shared" si="91"/>
        <v>0</v>
      </c>
      <c r="BC103" s="20">
        <f t="shared" si="91"/>
        <v>0</v>
      </c>
      <c r="BD103" s="20">
        <f t="shared" si="91"/>
        <v>0</v>
      </c>
      <c r="BE103" s="20">
        <f t="shared" si="91"/>
        <v>0</v>
      </c>
      <c r="BF103" s="20">
        <f t="shared" si="91"/>
        <v>0</v>
      </c>
      <c r="BG103" s="20">
        <f t="shared" si="91"/>
        <v>0</v>
      </c>
      <c r="BH103" s="20">
        <f t="shared" si="91"/>
        <v>0</v>
      </c>
      <c r="BI103" s="20">
        <f t="shared" si="91"/>
        <v>0</v>
      </c>
      <c r="BJ103" s="20">
        <f t="shared" si="91"/>
        <v>0</v>
      </c>
      <c r="BK103" s="20">
        <f t="shared" si="91"/>
        <v>0</v>
      </c>
      <c r="BL103" s="20">
        <f t="shared" si="91"/>
        <v>0</v>
      </c>
      <c r="BM103" s="20">
        <f t="shared" si="91"/>
        <v>0</v>
      </c>
      <c r="BN103" s="20">
        <f t="shared" si="91"/>
        <v>0</v>
      </c>
      <c r="BO103" s="20">
        <f t="shared" si="91"/>
        <v>0</v>
      </c>
      <c r="BP103" s="20">
        <f t="shared" si="91"/>
        <v>0</v>
      </c>
      <c r="BQ103" s="20">
        <f t="shared" si="91"/>
        <v>0</v>
      </c>
      <c r="BR103" s="20">
        <f t="shared" si="92"/>
        <v>0</v>
      </c>
      <c r="BS103" s="20">
        <f t="shared" si="92"/>
        <v>0</v>
      </c>
      <c r="BT103" s="20">
        <f t="shared" si="92"/>
        <v>0</v>
      </c>
      <c r="BU103" s="20">
        <f t="shared" si="92"/>
        <v>0</v>
      </c>
      <c r="BV103" s="20">
        <f t="shared" si="92"/>
        <v>0</v>
      </c>
      <c r="BW103" s="21">
        <f t="shared" si="81"/>
        <v>0</v>
      </c>
      <c r="BX103" s="20">
        <f t="shared" si="93"/>
        <v>0</v>
      </c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1">
        <f t="shared" si="71"/>
        <v>1</v>
      </c>
      <c r="CU103" s="20">
        <f t="shared" si="41"/>
        <v>50000000</v>
      </c>
      <c r="CV103" s="20">
        <f t="shared" si="94"/>
        <v>0</v>
      </c>
      <c r="CW103" s="20">
        <f t="shared" si="94"/>
        <v>0</v>
      </c>
      <c r="CX103" s="20"/>
      <c r="CY103" s="20">
        <f t="shared" si="95"/>
        <v>0</v>
      </c>
      <c r="CZ103" s="20">
        <f t="shared" si="95"/>
        <v>0</v>
      </c>
      <c r="DA103" s="20">
        <f t="shared" si="95"/>
        <v>0</v>
      </c>
      <c r="DB103" s="20">
        <f t="shared" si="95"/>
        <v>0</v>
      </c>
      <c r="DC103" s="20">
        <f t="shared" si="95"/>
        <v>0</v>
      </c>
      <c r="DD103" s="20">
        <f t="shared" si="95"/>
        <v>0</v>
      </c>
      <c r="DE103" s="20">
        <f t="shared" si="95"/>
        <v>0</v>
      </c>
      <c r="DF103" s="20">
        <f t="shared" si="95"/>
        <v>0</v>
      </c>
      <c r="DG103" s="20">
        <f t="shared" si="95"/>
        <v>0</v>
      </c>
      <c r="DH103" s="20">
        <f t="shared" si="95"/>
        <v>0</v>
      </c>
      <c r="DI103" s="20">
        <f t="shared" si="95"/>
        <v>0</v>
      </c>
      <c r="DJ103" s="20">
        <f t="shared" si="95"/>
        <v>0</v>
      </c>
      <c r="DK103" s="20">
        <f t="shared" si="95"/>
        <v>0</v>
      </c>
      <c r="DL103" s="20">
        <f t="shared" si="95"/>
        <v>0</v>
      </c>
      <c r="DM103" s="20">
        <f t="shared" si="95"/>
        <v>0</v>
      </c>
      <c r="DN103" s="20">
        <f t="shared" si="95"/>
        <v>50000000</v>
      </c>
      <c r="DO103" s="20">
        <f t="shared" si="96"/>
        <v>0</v>
      </c>
      <c r="DP103" s="20">
        <f t="shared" si="96"/>
        <v>0</v>
      </c>
      <c r="DR103" s="172"/>
    </row>
    <row r="104" spans="1:125" s="39" customFormat="1" ht="35.25" hidden="1" customHeight="1" x14ac:dyDescent="0.3">
      <c r="A104" s="212"/>
      <c r="B104" s="213"/>
      <c r="C104" s="150" t="s">
        <v>296</v>
      </c>
      <c r="D104" s="151" t="s">
        <v>297</v>
      </c>
      <c r="E104" s="45">
        <v>301</v>
      </c>
      <c r="F104" s="149" t="s">
        <v>293</v>
      </c>
      <c r="G104" s="20">
        <f t="shared" si="59"/>
        <v>30000000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30000000</v>
      </c>
      <c r="AA104" s="20"/>
      <c r="AB104" s="20"/>
      <c r="AC104" s="21">
        <f t="shared" si="79"/>
        <v>1</v>
      </c>
      <c r="AD104" s="20">
        <f t="shared" si="90"/>
        <v>30000000</v>
      </c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>
        <f>+'[1]ENERO 2019'!$AB$207</f>
        <v>30000000</v>
      </c>
      <c r="AX104" s="20"/>
      <c r="AY104" s="20"/>
      <c r="AZ104" s="21">
        <f t="shared" si="83"/>
        <v>0</v>
      </c>
      <c r="BA104" s="20">
        <f t="shared" si="67"/>
        <v>0</v>
      </c>
      <c r="BB104" s="20">
        <f t="shared" si="91"/>
        <v>0</v>
      </c>
      <c r="BC104" s="20">
        <f t="shared" si="91"/>
        <v>0</v>
      </c>
      <c r="BD104" s="20">
        <f t="shared" si="91"/>
        <v>0</v>
      </c>
      <c r="BE104" s="20">
        <f t="shared" si="91"/>
        <v>0</v>
      </c>
      <c r="BF104" s="20">
        <f t="shared" si="91"/>
        <v>0</v>
      </c>
      <c r="BG104" s="20">
        <f t="shared" si="91"/>
        <v>0</v>
      </c>
      <c r="BH104" s="20">
        <f t="shared" si="91"/>
        <v>0</v>
      </c>
      <c r="BI104" s="20">
        <f t="shared" si="91"/>
        <v>0</v>
      </c>
      <c r="BJ104" s="20">
        <f t="shared" si="91"/>
        <v>0</v>
      </c>
      <c r="BK104" s="20">
        <f t="shared" si="91"/>
        <v>0</v>
      </c>
      <c r="BL104" s="20">
        <f t="shared" si="91"/>
        <v>0</v>
      </c>
      <c r="BM104" s="20">
        <f t="shared" si="91"/>
        <v>0</v>
      </c>
      <c r="BN104" s="20">
        <f t="shared" si="91"/>
        <v>0</v>
      </c>
      <c r="BO104" s="20">
        <f t="shared" si="91"/>
        <v>0</v>
      </c>
      <c r="BP104" s="20">
        <f t="shared" si="91"/>
        <v>0</v>
      </c>
      <c r="BQ104" s="20">
        <f t="shared" si="91"/>
        <v>0</v>
      </c>
      <c r="BR104" s="20">
        <f t="shared" si="92"/>
        <v>0</v>
      </c>
      <c r="BS104" s="20">
        <f t="shared" si="92"/>
        <v>0</v>
      </c>
      <c r="BT104" s="20">
        <f t="shared" si="92"/>
        <v>0</v>
      </c>
      <c r="BU104" s="20">
        <f t="shared" si="92"/>
        <v>0</v>
      </c>
      <c r="BV104" s="20">
        <f t="shared" si="92"/>
        <v>0</v>
      </c>
      <c r="BW104" s="21">
        <f t="shared" si="81"/>
        <v>0.33333333333333331</v>
      </c>
      <c r="BX104" s="20">
        <f t="shared" si="93"/>
        <v>10000000</v>
      </c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>
        <f>+'[1]ENERO 2019'!$H$205</f>
        <v>10000000</v>
      </c>
      <c r="CR104" s="20"/>
      <c r="CS104" s="20"/>
      <c r="CT104" s="21">
        <f t="shared" si="71"/>
        <v>0.66666666666666674</v>
      </c>
      <c r="CU104" s="20">
        <f t="shared" si="41"/>
        <v>20000000</v>
      </c>
      <c r="CV104" s="20">
        <f t="shared" si="94"/>
        <v>0</v>
      </c>
      <c r="CW104" s="20">
        <f t="shared" si="94"/>
        <v>0</v>
      </c>
      <c r="CX104" s="20"/>
      <c r="CY104" s="20">
        <f t="shared" si="95"/>
        <v>0</v>
      </c>
      <c r="CZ104" s="20">
        <f t="shared" si="95"/>
        <v>0</v>
      </c>
      <c r="DA104" s="20">
        <f t="shared" si="95"/>
        <v>0</v>
      </c>
      <c r="DB104" s="20">
        <f t="shared" si="95"/>
        <v>0</v>
      </c>
      <c r="DC104" s="20">
        <f t="shared" si="95"/>
        <v>0</v>
      </c>
      <c r="DD104" s="20">
        <f t="shared" si="95"/>
        <v>0</v>
      </c>
      <c r="DE104" s="20">
        <f t="shared" si="95"/>
        <v>0</v>
      </c>
      <c r="DF104" s="20">
        <f t="shared" si="95"/>
        <v>0</v>
      </c>
      <c r="DG104" s="20">
        <f t="shared" si="95"/>
        <v>0</v>
      </c>
      <c r="DH104" s="20">
        <f t="shared" si="95"/>
        <v>0</v>
      </c>
      <c r="DI104" s="20">
        <f t="shared" si="95"/>
        <v>0</v>
      </c>
      <c r="DJ104" s="20">
        <f t="shared" si="95"/>
        <v>0</v>
      </c>
      <c r="DK104" s="20">
        <f t="shared" si="95"/>
        <v>0</v>
      </c>
      <c r="DL104" s="20">
        <f t="shared" si="95"/>
        <v>0</v>
      </c>
      <c r="DM104" s="20">
        <f t="shared" si="95"/>
        <v>0</v>
      </c>
      <c r="DN104" s="20">
        <f t="shared" si="95"/>
        <v>20000000</v>
      </c>
      <c r="DO104" s="20">
        <f t="shared" si="96"/>
        <v>0</v>
      </c>
      <c r="DP104" s="20">
        <f t="shared" si="96"/>
        <v>0</v>
      </c>
      <c r="DR104" s="172"/>
    </row>
    <row r="105" spans="1:125" s="39" customFormat="1" ht="24" hidden="1" customHeight="1" x14ac:dyDescent="0.3">
      <c r="A105" s="212"/>
      <c r="B105" s="75"/>
      <c r="C105" s="150" t="s">
        <v>298</v>
      </c>
      <c r="D105" s="151" t="s">
        <v>299</v>
      </c>
      <c r="E105" s="45">
        <v>301</v>
      </c>
      <c r="F105" s="149" t="s">
        <v>293</v>
      </c>
      <c r="G105" s="20">
        <f t="shared" si="59"/>
        <v>15000000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15000000</v>
      </c>
      <c r="AA105" s="20"/>
      <c r="AB105" s="20"/>
      <c r="AC105" s="21">
        <f t="shared" si="79"/>
        <v>0</v>
      </c>
      <c r="AD105" s="20">
        <f t="shared" si="90"/>
        <v>0</v>
      </c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1">
        <f t="shared" si="83"/>
        <v>1</v>
      </c>
      <c r="BA105" s="20">
        <f t="shared" si="67"/>
        <v>15000000</v>
      </c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>
        <f t="shared" si="92"/>
        <v>15000000</v>
      </c>
      <c r="BU105" s="20"/>
      <c r="BV105" s="20"/>
      <c r="BW105" s="21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1">
        <f t="shared" si="71"/>
        <v>1</v>
      </c>
      <c r="CU105" s="20">
        <f t="shared" si="41"/>
        <v>15000000</v>
      </c>
      <c r="CV105" s="20">
        <f t="shared" si="94"/>
        <v>0</v>
      </c>
      <c r="CW105" s="20">
        <f t="shared" si="94"/>
        <v>0</v>
      </c>
      <c r="CX105" s="20"/>
      <c r="CY105" s="20">
        <f t="shared" si="95"/>
        <v>0</v>
      </c>
      <c r="CZ105" s="20">
        <f t="shared" si="95"/>
        <v>0</v>
      </c>
      <c r="DA105" s="20">
        <f t="shared" si="95"/>
        <v>0</v>
      </c>
      <c r="DB105" s="20">
        <f t="shared" si="95"/>
        <v>0</v>
      </c>
      <c r="DC105" s="20">
        <f t="shared" si="95"/>
        <v>0</v>
      </c>
      <c r="DD105" s="20">
        <f t="shared" si="95"/>
        <v>0</v>
      </c>
      <c r="DE105" s="20">
        <f t="shared" si="95"/>
        <v>0</v>
      </c>
      <c r="DF105" s="20">
        <f t="shared" si="95"/>
        <v>0</v>
      </c>
      <c r="DG105" s="20">
        <f t="shared" si="95"/>
        <v>0</v>
      </c>
      <c r="DH105" s="20">
        <f t="shared" si="95"/>
        <v>0</v>
      </c>
      <c r="DI105" s="20">
        <f t="shared" si="95"/>
        <v>0</v>
      </c>
      <c r="DJ105" s="20">
        <f t="shared" si="95"/>
        <v>0</v>
      </c>
      <c r="DK105" s="20">
        <f t="shared" si="95"/>
        <v>0</v>
      </c>
      <c r="DL105" s="20">
        <f t="shared" si="95"/>
        <v>0</v>
      </c>
      <c r="DM105" s="20">
        <f t="shared" si="95"/>
        <v>0</v>
      </c>
      <c r="DN105" s="20">
        <f t="shared" si="95"/>
        <v>15000000</v>
      </c>
      <c r="DO105" s="20">
        <f t="shared" si="96"/>
        <v>0</v>
      </c>
      <c r="DP105" s="20">
        <f t="shared" si="96"/>
        <v>0</v>
      </c>
      <c r="DR105" s="173"/>
    </row>
    <row r="106" spans="1:125" ht="51.75" hidden="1" customHeight="1" x14ac:dyDescent="0.3">
      <c r="A106" s="212"/>
      <c r="B106" s="61" t="s">
        <v>300</v>
      </c>
      <c r="C106" s="159" t="s">
        <v>301</v>
      </c>
      <c r="D106" s="151" t="s">
        <v>302</v>
      </c>
      <c r="E106" s="45">
        <v>301</v>
      </c>
      <c r="F106" s="149" t="s">
        <v>303</v>
      </c>
      <c r="G106" s="20">
        <f t="shared" si="59"/>
        <v>354727831</v>
      </c>
      <c r="H106" s="20"/>
      <c r="I106" s="20">
        <f>180000000</f>
        <v>180000000</v>
      </c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167968376</v>
      </c>
      <c r="AA106" s="20"/>
      <c r="AB106" s="20">
        <f>6759455</f>
        <v>6759455</v>
      </c>
      <c r="AC106" s="21">
        <f t="shared" si="79"/>
        <v>0.32577088658149295</v>
      </c>
      <c r="AD106" s="20">
        <f t="shared" si="90"/>
        <v>115560000</v>
      </c>
      <c r="AE106" s="20"/>
      <c r="AF106" s="20">
        <f>+'[1]ENERO 2019'!$K$221</f>
        <v>114760000</v>
      </c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>
        <f>+'[1]ENERO 2019'!$AF$221</f>
        <v>800000</v>
      </c>
      <c r="AZ106" s="21">
        <f t="shared" si="83"/>
        <v>0.674229113418507</v>
      </c>
      <c r="BA106" s="20">
        <f t="shared" si="67"/>
        <v>239167831</v>
      </c>
      <c r="BB106" s="20">
        <f t="shared" si="91"/>
        <v>0</v>
      </c>
      <c r="BC106" s="20">
        <f t="shared" si="91"/>
        <v>65240000</v>
      </c>
      <c r="BD106" s="20">
        <f t="shared" si="91"/>
        <v>0</v>
      </c>
      <c r="BE106" s="20">
        <f t="shared" si="91"/>
        <v>0</v>
      </c>
      <c r="BF106" s="20">
        <f t="shared" si="91"/>
        <v>0</v>
      </c>
      <c r="BG106" s="20">
        <f t="shared" si="91"/>
        <v>0</v>
      </c>
      <c r="BH106" s="20">
        <f t="shared" si="91"/>
        <v>0</v>
      </c>
      <c r="BI106" s="20">
        <f t="shared" si="91"/>
        <v>0</v>
      </c>
      <c r="BJ106" s="20">
        <f t="shared" si="91"/>
        <v>0</v>
      </c>
      <c r="BK106" s="20">
        <f t="shared" si="91"/>
        <v>0</v>
      </c>
      <c r="BL106" s="20">
        <f t="shared" si="91"/>
        <v>0</v>
      </c>
      <c r="BM106" s="20">
        <f t="shared" si="91"/>
        <v>0</v>
      </c>
      <c r="BN106" s="20">
        <f t="shared" si="91"/>
        <v>0</v>
      </c>
      <c r="BO106" s="20">
        <f t="shared" si="91"/>
        <v>0</v>
      </c>
      <c r="BP106" s="20">
        <f t="shared" si="91"/>
        <v>0</v>
      </c>
      <c r="BQ106" s="20">
        <f t="shared" si="91"/>
        <v>0</v>
      </c>
      <c r="BR106" s="20">
        <f t="shared" si="92"/>
        <v>0</v>
      </c>
      <c r="BS106" s="20">
        <f t="shared" si="92"/>
        <v>0</v>
      </c>
      <c r="BT106" s="20">
        <f t="shared" si="92"/>
        <v>167968376</v>
      </c>
      <c r="BU106" s="20">
        <f t="shared" si="92"/>
        <v>0</v>
      </c>
      <c r="BV106" s="20">
        <f t="shared" si="92"/>
        <v>5959455</v>
      </c>
      <c r="BW106" s="21">
        <f t="shared" si="81"/>
        <v>0.3234028823636339</v>
      </c>
      <c r="BX106" s="20">
        <f t="shared" si="93"/>
        <v>114720003</v>
      </c>
      <c r="BY106" s="20"/>
      <c r="BZ106" s="20">
        <f>+'[1]ENERO 2019'!$H$219</f>
        <v>114720003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1">
        <f t="shared" si="71"/>
        <v>0.6765971176363661</v>
      </c>
      <c r="CU106" s="20">
        <f t="shared" si="41"/>
        <v>240007828</v>
      </c>
      <c r="CV106" s="20">
        <f t="shared" si="94"/>
        <v>0</v>
      </c>
      <c r="CW106" s="20">
        <f t="shared" si="94"/>
        <v>65279997</v>
      </c>
      <c r="CX106" s="20">
        <f t="shared" si="94"/>
        <v>0</v>
      </c>
      <c r="CY106" s="20">
        <f t="shared" si="95"/>
        <v>0</v>
      </c>
      <c r="CZ106" s="20">
        <f t="shared" si="95"/>
        <v>0</v>
      </c>
      <c r="DA106" s="20">
        <f t="shared" si="95"/>
        <v>0</v>
      </c>
      <c r="DB106" s="20">
        <f t="shared" si="95"/>
        <v>0</v>
      </c>
      <c r="DC106" s="20">
        <f t="shared" si="95"/>
        <v>0</v>
      </c>
      <c r="DD106" s="20">
        <f t="shared" si="95"/>
        <v>0</v>
      </c>
      <c r="DE106" s="20">
        <f t="shared" si="95"/>
        <v>0</v>
      </c>
      <c r="DF106" s="20">
        <f t="shared" si="95"/>
        <v>0</v>
      </c>
      <c r="DG106" s="20">
        <f t="shared" si="95"/>
        <v>0</v>
      </c>
      <c r="DH106" s="20">
        <f t="shared" si="95"/>
        <v>0</v>
      </c>
      <c r="DI106" s="20">
        <f t="shared" si="95"/>
        <v>0</v>
      </c>
      <c r="DJ106" s="20">
        <f t="shared" si="95"/>
        <v>0</v>
      </c>
      <c r="DK106" s="20">
        <f t="shared" si="95"/>
        <v>0</v>
      </c>
      <c r="DL106" s="20">
        <f t="shared" si="95"/>
        <v>0</v>
      </c>
      <c r="DM106" s="20">
        <f t="shared" si="95"/>
        <v>0</v>
      </c>
      <c r="DN106" s="20">
        <f t="shared" si="95"/>
        <v>167968376</v>
      </c>
      <c r="DO106" s="20">
        <f t="shared" si="96"/>
        <v>0</v>
      </c>
      <c r="DP106" s="20">
        <f t="shared" si="96"/>
        <v>6759455</v>
      </c>
      <c r="DR106" s="172"/>
    </row>
    <row r="107" spans="1:125" ht="50.25" hidden="1" customHeight="1" x14ac:dyDescent="0.3">
      <c r="A107" s="212"/>
      <c r="B107" s="47" t="s">
        <v>304</v>
      </c>
      <c r="C107" s="150" t="s">
        <v>305</v>
      </c>
      <c r="D107" s="45" t="s">
        <v>306</v>
      </c>
      <c r="E107" s="45">
        <v>301</v>
      </c>
      <c r="F107" s="149" t="s">
        <v>303</v>
      </c>
      <c r="G107" s="20">
        <f t="shared" si="59"/>
        <v>320000000</v>
      </c>
      <c r="H107" s="20"/>
      <c r="I107" s="20"/>
      <c r="J107" s="20"/>
      <c r="K107" s="20"/>
      <c r="L107" s="20">
        <v>208000000</v>
      </c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>
        <v>100000000</v>
      </c>
      <c r="X107" s="20"/>
      <c r="Y107" s="20"/>
      <c r="Z107" s="20"/>
      <c r="AA107" s="20"/>
      <c r="AB107" s="20">
        <v>12000000</v>
      </c>
      <c r="AC107" s="21">
        <f t="shared" si="79"/>
        <v>0.47187499999999999</v>
      </c>
      <c r="AD107" s="20">
        <f t="shared" si="90"/>
        <v>151000000</v>
      </c>
      <c r="AE107" s="20"/>
      <c r="AF107" s="20"/>
      <c r="AG107" s="20"/>
      <c r="AH107" s="20"/>
      <c r="AI107" s="20">
        <f>+'[1]ENERO 2019'!$N$244</f>
        <v>150000000</v>
      </c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>
        <f>+'[1]ENERO 2019'!$AF$244</f>
        <v>1000000</v>
      </c>
      <c r="AZ107" s="21">
        <f t="shared" si="83"/>
        <v>0.52812499999999996</v>
      </c>
      <c r="BA107" s="20">
        <f t="shared" si="67"/>
        <v>169000000</v>
      </c>
      <c r="BB107" s="20">
        <f t="shared" si="91"/>
        <v>0</v>
      </c>
      <c r="BC107" s="20">
        <f t="shared" si="91"/>
        <v>0</v>
      </c>
      <c r="BD107" s="20">
        <f t="shared" si="91"/>
        <v>0</v>
      </c>
      <c r="BE107" s="20">
        <f t="shared" si="91"/>
        <v>0</v>
      </c>
      <c r="BF107" s="20">
        <f t="shared" si="91"/>
        <v>58000000</v>
      </c>
      <c r="BG107" s="20">
        <f t="shared" si="91"/>
        <v>0</v>
      </c>
      <c r="BH107" s="20">
        <f t="shared" si="91"/>
        <v>0</v>
      </c>
      <c r="BI107" s="20">
        <f t="shared" si="91"/>
        <v>0</v>
      </c>
      <c r="BJ107" s="20">
        <f t="shared" si="91"/>
        <v>0</v>
      </c>
      <c r="BK107" s="20">
        <f t="shared" si="91"/>
        <v>0</v>
      </c>
      <c r="BL107" s="20">
        <f t="shared" si="91"/>
        <v>0</v>
      </c>
      <c r="BM107" s="20">
        <f t="shared" si="91"/>
        <v>0</v>
      </c>
      <c r="BN107" s="20">
        <f t="shared" si="91"/>
        <v>0</v>
      </c>
      <c r="BO107" s="20">
        <f t="shared" si="91"/>
        <v>0</v>
      </c>
      <c r="BP107" s="20">
        <f t="shared" si="91"/>
        <v>0</v>
      </c>
      <c r="BQ107" s="20">
        <f t="shared" si="91"/>
        <v>100000000</v>
      </c>
      <c r="BR107" s="20">
        <f t="shared" si="92"/>
        <v>0</v>
      </c>
      <c r="BS107" s="20">
        <f t="shared" si="92"/>
        <v>0</v>
      </c>
      <c r="BT107" s="20">
        <f t="shared" si="92"/>
        <v>0</v>
      </c>
      <c r="BU107" s="20">
        <f t="shared" si="92"/>
        <v>0</v>
      </c>
      <c r="BV107" s="20">
        <f t="shared" si="92"/>
        <v>11000000</v>
      </c>
      <c r="BW107" s="21">
        <f t="shared" si="81"/>
        <v>0.39362501249999998</v>
      </c>
      <c r="BX107" s="20">
        <f t="shared" si="93"/>
        <v>125960004</v>
      </c>
      <c r="BY107" s="20"/>
      <c r="BZ107" s="20"/>
      <c r="CA107" s="20"/>
      <c r="CB107" s="20"/>
      <c r="CC107" s="20">
        <f>+'[1]ENERO 2019'!$H$242</f>
        <v>125960004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1">
        <f t="shared" si="71"/>
        <v>0.60637498749999996</v>
      </c>
      <c r="CU107" s="20">
        <f t="shared" si="41"/>
        <v>194039996</v>
      </c>
      <c r="CV107" s="20">
        <f t="shared" si="94"/>
        <v>0</v>
      </c>
      <c r="CW107" s="20">
        <f t="shared" si="94"/>
        <v>0</v>
      </c>
      <c r="CX107" s="20"/>
      <c r="CY107" s="20">
        <f t="shared" si="95"/>
        <v>0</v>
      </c>
      <c r="CZ107" s="20">
        <f t="shared" si="95"/>
        <v>82039996</v>
      </c>
      <c r="DA107" s="20">
        <f t="shared" si="95"/>
        <v>0</v>
      </c>
      <c r="DB107" s="20">
        <f t="shared" si="95"/>
        <v>0</v>
      </c>
      <c r="DC107" s="20">
        <f t="shared" si="95"/>
        <v>0</v>
      </c>
      <c r="DD107" s="20">
        <f t="shared" si="95"/>
        <v>0</v>
      </c>
      <c r="DE107" s="20">
        <f t="shared" si="95"/>
        <v>0</v>
      </c>
      <c r="DF107" s="20">
        <f t="shared" si="95"/>
        <v>0</v>
      </c>
      <c r="DG107" s="20">
        <f t="shared" si="95"/>
        <v>0</v>
      </c>
      <c r="DH107" s="20">
        <f t="shared" si="95"/>
        <v>0</v>
      </c>
      <c r="DI107" s="20">
        <f t="shared" si="95"/>
        <v>0</v>
      </c>
      <c r="DJ107" s="20">
        <f t="shared" si="95"/>
        <v>0</v>
      </c>
      <c r="DK107" s="20">
        <f t="shared" si="95"/>
        <v>100000000</v>
      </c>
      <c r="DL107" s="20">
        <f t="shared" si="95"/>
        <v>0</v>
      </c>
      <c r="DM107" s="20">
        <f t="shared" si="95"/>
        <v>0</v>
      </c>
      <c r="DN107" s="20">
        <f t="shared" si="95"/>
        <v>0</v>
      </c>
      <c r="DO107" s="20">
        <f t="shared" si="96"/>
        <v>0</v>
      </c>
      <c r="DP107" s="20">
        <f t="shared" si="96"/>
        <v>12000000</v>
      </c>
      <c r="DR107" s="171"/>
    </row>
    <row r="108" spans="1:125" ht="78" hidden="1" customHeight="1" x14ac:dyDescent="0.3">
      <c r="A108" s="212"/>
      <c r="B108" s="204" t="s">
        <v>307</v>
      </c>
      <c r="C108" s="150" t="s">
        <v>308</v>
      </c>
      <c r="D108" s="45" t="s">
        <v>309</v>
      </c>
      <c r="E108" s="45">
        <v>301</v>
      </c>
      <c r="F108" s="149" t="s">
        <v>310</v>
      </c>
      <c r="G108" s="20">
        <f t="shared" si="59"/>
        <v>122963935</v>
      </c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>
        <v>50000000</v>
      </c>
      <c r="AA108" s="20"/>
      <c r="AB108" s="20">
        <f>72963935</f>
        <v>72963935</v>
      </c>
      <c r="AC108" s="21">
        <f t="shared" si="79"/>
        <v>0.39849082578562567</v>
      </c>
      <c r="AD108" s="20">
        <f t="shared" si="90"/>
        <v>49000000</v>
      </c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>
        <f>+'[1]ENERO 2019'!$AF$266</f>
        <v>49000000</v>
      </c>
      <c r="AZ108" s="21">
        <f t="shared" si="83"/>
        <v>0.60150917421437433</v>
      </c>
      <c r="BA108" s="20">
        <f t="shared" si="67"/>
        <v>73963935</v>
      </c>
      <c r="BB108" s="20">
        <f t="shared" si="91"/>
        <v>0</v>
      </c>
      <c r="BC108" s="20">
        <f t="shared" si="91"/>
        <v>0</v>
      </c>
      <c r="BD108" s="20">
        <f t="shared" si="91"/>
        <v>0</v>
      </c>
      <c r="BE108" s="20">
        <f t="shared" si="91"/>
        <v>0</v>
      </c>
      <c r="BF108" s="20">
        <f t="shared" si="91"/>
        <v>0</v>
      </c>
      <c r="BG108" s="20">
        <f t="shared" si="91"/>
        <v>0</v>
      </c>
      <c r="BH108" s="20">
        <f t="shared" si="91"/>
        <v>0</v>
      </c>
      <c r="BI108" s="20">
        <f t="shared" si="91"/>
        <v>0</v>
      </c>
      <c r="BJ108" s="20">
        <f t="shared" si="91"/>
        <v>0</v>
      </c>
      <c r="BK108" s="20">
        <f t="shared" si="91"/>
        <v>0</v>
      </c>
      <c r="BL108" s="20">
        <f t="shared" si="91"/>
        <v>0</v>
      </c>
      <c r="BM108" s="20">
        <f t="shared" si="91"/>
        <v>0</v>
      </c>
      <c r="BN108" s="20">
        <f t="shared" si="91"/>
        <v>0</v>
      </c>
      <c r="BO108" s="20">
        <f t="shared" si="91"/>
        <v>0</v>
      </c>
      <c r="BP108" s="20">
        <f t="shared" si="91"/>
        <v>0</v>
      </c>
      <c r="BQ108" s="20">
        <f t="shared" si="91"/>
        <v>0</v>
      </c>
      <c r="BR108" s="20">
        <f t="shared" si="92"/>
        <v>0</v>
      </c>
      <c r="BS108" s="20">
        <f t="shared" si="92"/>
        <v>0</v>
      </c>
      <c r="BT108" s="20">
        <f t="shared" si="92"/>
        <v>50000000</v>
      </c>
      <c r="BU108" s="20">
        <f t="shared" si="92"/>
        <v>0</v>
      </c>
      <c r="BV108" s="20">
        <f t="shared" si="92"/>
        <v>23963935</v>
      </c>
      <c r="BW108" s="21">
        <f>+BX108/G108</f>
        <v>8.9945072105898374E-2</v>
      </c>
      <c r="BX108" s="20">
        <f>SUM(BY108:CS108)</f>
        <v>11060000</v>
      </c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>
        <f>+'[1]ENERO 2019'!$H$264</f>
        <v>11060000</v>
      </c>
      <c r="CT108" s="21">
        <f>1-BW108</f>
        <v>0.91005492789410158</v>
      </c>
      <c r="CU108" s="20">
        <f t="shared" si="41"/>
        <v>111903935</v>
      </c>
      <c r="CV108" s="20">
        <f t="shared" si="94"/>
        <v>0</v>
      </c>
      <c r="CW108" s="20">
        <f t="shared" si="94"/>
        <v>0</v>
      </c>
      <c r="CX108" s="20">
        <f t="shared" si="94"/>
        <v>0</v>
      </c>
      <c r="CY108" s="20">
        <f t="shared" si="95"/>
        <v>0</v>
      </c>
      <c r="CZ108" s="20">
        <f t="shared" si="95"/>
        <v>0</v>
      </c>
      <c r="DA108" s="20">
        <f t="shared" si="95"/>
        <v>0</v>
      </c>
      <c r="DB108" s="20">
        <f t="shared" si="95"/>
        <v>0</v>
      </c>
      <c r="DC108" s="20">
        <f t="shared" si="95"/>
        <v>0</v>
      </c>
      <c r="DD108" s="20">
        <f t="shared" si="95"/>
        <v>0</v>
      </c>
      <c r="DE108" s="20">
        <f t="shared" si="95"/>
        <v>0</v>
      </c>
      <c r="DF108" s="20">
        <f t="shared" si="95"/>
        <v>0</v>
      </c>
      <c r="DG108" s="20">
        <f t="shared" si="95"/>
        <v>0</v>
      </c>
      <c r="DH108" s="20">
        <f t="shared" si="95"/>
        <v>0</v>
      </c>
      <c r="DI108" s="20">
        <f t="shared" si="95"/>
        <v>0</v>
      </c>
      <c r="DJ108" s="20">
        <f t="shared" si="95"/>
        <v>0</v>
      </c>
      <c r="DK108" s="20">
        <f t="shared" si="95"/>
        <v>0</v>
      </c>
      <c r="DL108" s="20">
        <f t="shared" si="95"/>
        <v>0</v>
      </c>
      <c r="DM108" s="20">
        <f t="shared" si="95"/>
        <v>0</v>
      </c>
      <c r="DN108" s="20">
        <f t="shared" si="95"/>
        <v>50000000</v>
      </c>
      <c r="DO108" s="20">
        <f t="shared" si="96"/>
        <v>0</v>
      </c>
      <c r="DP108" s="20">
        <f t="shared" si="96"/>
        <v>61903935</v>
      </c>
      <c r="DR108" s="173" t="s">
        <v>399</v>
      </c>
    </row>
    <row r="109" spans="1:125" ht="53.25" hidden="1" customHeight="1" x14ac:dyDescent="0.3">
      <c r="A109" s="212"/>
      <c r="B109" s="199"/>
      <c r="C109" s="150" t="s">
        <v>311</v>
      </c>
      <c r="D109" s="151" t="s">
        <v>312</v>
      </c>
      <c r="E109" s="45">
        <v>301</v>
      </c>
      <c r="F109" s="149" t="s">
        <v>293</v>
      </c>
      <c r="G109" s="20">
        <f t="shared" si="59"/>
        <v>15000000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15000000</v>
      </c>
      <c r="AA109" s="20"/>
      <c r="AB109" s="20"/>
      <c r="AC109" s="21">
        <f t="shared" si="79"/>
        <v>0</v>
      </c>
      <c r="AD109" s="20">
        <f t="shared" si="90"/>
        <v>0</v>
      </c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1">
        <f t="shared" si="83"/>
        <v>1</v>
      </c>
      <c r="BA109" s="20">
        <f t="shared" si="67"/>
        <v>15000000</v>
      </c>
      <c r="BB109" s="20">
        <f t="shared" si="91"/>
        <v>0</v>
      </c>
      <c r="BC109" s="20">
        <f t="shared" si="91"/>
        <v>0</v>
      </c>
      <c r="BD109" s="20">
        <f t="shared" si="91"/>
        <v>0</v>
      </c>
      <c r="BE109" s="20">
        <f t="shared" si="91"/>
        <v>0</v>
      </c>
      <c r="BF109" s="20">
        <f t="shared" si="91"/>
        <v>0</v>
      </c>
      <c r="BG109" s="20">
        <f t="shared" si="91"/>
        <v>0</v>
      </c>
      <c r="BH109" s="20">
        <f t="shared" si="91"/>
        <v>0</v>
      </c>
      <c r="BI109" s="20">
        <f t="shared" si="91"/>
        <v>0</v>
      </c>
      <c r="BJ109" s="20">
        <f t="shared" si="91"/>
        <v>0</v>
      </c>
      <c r="BK109" s="20">
        <f t="shared" si="91"/>
        <v>0</v>
      </c>
      <c r="BL109" s="20">
        <f t="shared" si="91"/>
        <v>0</v>
      </c>
      <c r="BM109" s="20">
        <f t="shared" si="91"/>
        <v>0</v>
      </c>
      <c r="BN109" s="20">
        <f t="shared" si="91"/>
        <v>0</v>
      </c>
      <c r="BO109" s="20">
        <f t="shared" si="91"/>
        <v>0</v>
      </c>
      <c r="BP109" s="20">
        <f t="shared" si="91"/>
        <v>0</v>
      </c>
      <c r="BQ109" s="20">
        <f t="shared" si="91"/>
        <v>0</v>
      </c>
      <c r="BR109" s="20">
        <f t="shared" si="92"/>
        <v>0</v>
      </c>
      <c r="BS109" s="20">
        <f t="shared" si="92"/>
        <v>0</v>
      </c>
      <c r="BT109" s="20">
        <f t="shared" si="92"/>
        <v>15000000</v>
      </c>
      <c r="BU109" s="20">
        <f t="shared" si="92"/>
        <v>0</v>
      </c>
      <c r="BV109" s="20">
        <f t="shared" si="92"/>
        <v>0</v>
      </c>
      <c r="BW109" s="21">
        <f>+BX109/G109</f>
        <v>0</v>
      </c>
      <c r="BX109" s="20">
        <f>SUM(BY109:CS109)</f>
        <v>0</v>
      </c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1">
        <f>1-BW109</f>
        <v>1</v>
      </c>
      <c r="CU109" s="20">
        <f t="shared" si="41"/>
        <v>15000000</v>
      </c>
      <c r="CV109" s="20">
        <f t="shared" si="94"/>
        <v>0</v>
      </c>
      <c r="CW109" s="20">
        <f t="shared" si="94"/>
        <v>0</v>
      </c>
      <c r="CX109" s="20"/>
      <c r="CY109" s="20">
        <f t="shared" si="95"/>
        <v>0</v>
      </c>
      <c r="CZ109" s="20">
        <f t="shared" si="95"/>
        <v>0</v>
      </c>
      <c r="DA109" s="20">
        <f t="shared" si="95"/>
        <v>0</v>
      </c>
      <c r="DB109" s="20">
        <f t="shared" si="95"/>
        <v>0</v>
      </c>
      <c r="DC109" s="20">
        <f t="shared" si="95"/>
        <v>0</v>
      </c>
      <c r="DD109" s="20">
        <f t="shared" si="95"/>
        <v>0</v>
      </c>
      <c r="DE109" s="20">
        <f t="shared" si="95"/>
        <v>0</v>
      </c>
      <c r="DF109" s="20">
        <f t="shared" si="95"/>
        <v>0</v>
      </c>
      <c r="DG109" s="20">
        <f t="shared" si="95"/>
        <v>0</v>
      </c>
      <c r="DH109" s="20">
        <f t="shared" si="95"/>
        <v>0</v>
      </c>
      <c r="DI109" s="20">
        <f t="shared" si="95"/>
        <v>0</v>
      </c>
      <c r="DJ109" s="20">
        <f t="shared" si="95"/>
        <v>0</v>
      </c>
      <c r="DK109" s="20">
        <f t="shared" si="95"/>
        <v>0</v>
      </c>
      <c r="DL109" s="20">
        <f t="shared" si="95"/>
        <v>0</v>
      </c>
      <c r="DM109" s="20">
        <f t="shared" si="95"/>
        <v>0</v>
      </c>
      <c r="DN109" s="20">
        <f t="shared" si="95"/>
        <v>15000000</v>
      </c>
      <c r="DO109" s="20">
        <f t="shared" si="96"/>
        <v>0</v>
      </c>
      <c r="DP109" s="20">
        <f t="shared" si="96"/>
        <v>0</v>
      </c>
      <c r="DR109" s="172"/>
    </row>
    <row r="110" spans="1:125" ht="35.25" hidden="1" customHeight="1" x14ac:dyDescent="0.3">
      <c r="A110" s="212"/>
      <c r="B110" s="77"/>
      <c r="C110" s="150" t="s">
        <v>313</v>
      </c>
      <c r="D110" s="151" t="s">
        <v>314</v>
      </c>
      <c r="E110" s="45">
        <v>301</v>
      </c>
      <c r="F110" s="149" t="s">
        <v>293</v>
      </c>
      <c r="G110" s="20">
        <f t="shared" si="59"/>
        <v>2313284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2313284</v>
      </c>
      <c r="AA110" s="20"/>
      <c r="AB110" s="20"/>
      <c r="AC110" s="21">
        <f t="shared" si="79"/>
        <v>0</v>
      </c>
      <c r="AD110" s="20">
        <f t="shared" si="90"/>
        <v>0</v>
      </c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1">
        <f t="shared" si="83"/>
        <v>1</v>
      </c>
      <c r="BA110" s="20">
        <f t="shared" si="67"/>
        <v>2313284</v>
      </c>
      <c r="BB110" s="20">
        <f t="shared" si="91"/>
        <v>0</v>
      </c>
      <c r="BC110" s="20">
        <f t="shared" si="91"/>
        <v>0</v>
      </c>
      <c r="BD110" s="20">
        <f t="shared" si="91"/>
        <v>0</v>
      </c>
      <c r="BE110" s="20">
        <f t="shared" si="91"/>
        <v>0</v>
      </c>
      <c r="BF110" s="20">
        <f t="shared" si="91"/>
        <v>0</v>
      </c>
      <c r="BG110" s="20">
        <f t="shared" si="91"/>
        <v>0</v>
      </c>
      <c r="BH110" s="20">
        <f t="shared" si="91"/>
        <v>0</v>
      </c>
      <c r="BI110" s="20">
        <f t="shared" si="91"/>
        <v>0</v>
      </c>
      <c r="BJ110" s="20">
        <f t="shared" si="91"/>
        <v>0</v>
      </c>
      <c r="BK110" s="20">
        <f t="shared" si="91"/>
        <v>0</v>
      </c>
      <c r="BL110" s="20">
        <f t="shared" si="91"/>
        <v>0</v>
      </c>
      <c r="BM110" s="20">
        <f t="shared" si="91"/>
        <v>0</v>
      </c>
      <c r="BN110" s="20">
        <f t="shared" si="91"/>
        <v>0</v>
      </c>
      <c r="BO110" s="20">
        <f t="shared" si="91"/>
        <v>0</v>
      </c>
      <c r="BP110" s="20">
        <f t="shared" si="91"/>
        <v>0</v>
      </c>
      <c r="BQ110" s="20">
        <f t="shared" si="91"/>
        <v>0</v>
      </c>
      <c r="BR110" s="20">
        <f t="shared" si="92"/>
        <v>0</v>
      </c>
      <c r="BS110" s="20">
        <f t="shared" si="92"/>
        <v>0</v>
      </c>
      <c r="BT110" s="20">
        <f t="shared" si="92"/>
        <v>2313284</v>
      </c>
      <c r="BU110" s="20">
        <f t="shared" si="92"/>
        <v>0</v>
      </c>
      <c r="BV110" s="20">
        <f t="shared" si="92"/>
        <v>0</v>
      </c>
      <c r="BW110" s="21">
        <f t="shared" ref="BW110:BW132" si="97">+BX110/G110</f>
        <v>0</v>
      </c>
      <c r="BX110" s="20">
        <f t="shared" ref="BX110:BX113" si="98">SUM(BY110:CS110)</f>
        <v>0</v>
      </c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1">
        <f t="shared" ref="CT110:CT112" si="99">1-BW110</f>
        <v>1</v>
      </c>
      <c r="CU110" s="20">
        <f t="shared" si="41"/>
        <v>2313284</v>
      </c>
      <c r="CV110" s="20">
        <f t="shared" si="94"/>
        <v>0</v>
      </c>
      <c r="CW110" s="20">
        <f t="shared" si="94"/>
        <v>0</v>
      </c>
      <c r="CX110" s="20"/>
      <c r="CY110" s="20">
        <f t="shared" si="95"/>
        <v>0</v>
      </c>
      <c r="CZ110" s="20">
        <f t="shared" si="95"/>
        <v>0</v>
      </c>
      <c r="DA110" s="20">
        <f t="shared" si="95"/>
        <v>0</v>
      </c>
      <c r="DB110" s="20">
        <f t="shared" si="95"/>
        <v>0</v>
      </c>
      <c r="DC110" s="20">
        <f t="shared" si="95"/>
        <v>0</v>
      </c>
      <c r="DD110" s="20">
        <f t="shared" si="95"/>
        <v>0</v>
      </c>
      <c r="DE110" s="20">
        <f t="shared" si="95"/>
        <v>0</v>
      </c>
      <c r="DF110" s="20">
        <f t="shared" si="95"/>
        <v>0</v>
      </c>
      <c r="DG110" s="20">
        <f t="shared" si="95"/>
        <v>0</v>
      </c>
      <c r="DH110" s="20">
        <f t="shared" si="95"/>
        <v>0</v>
      </c>
      <c r="DI110" s="20">
        <f t="shared" si="95"/>
        <v>0</v>
      </c>
      <c r="DJ110" s="20">
        <f t="shared" si="95"/>
        <v>0</v>
      </c>
      <c r="DK110" s="20">
        <f t="shared" si="95"/>
        <v>0</v>
      </c>
      <c r="DL110" s="20">
        <f t="shared" si="95"/>
        <v>0</v>
      </c>
      <c r="DM110" s="20">
        <f t="shared" si="95"/>
        <v>0</v>
      </c>
      <c r="DN110" s="20">
        <f t="shared" si="95"/>
        <v>2313284</v>
      </c>
      <c r="DO110" s="20">
        <f t="shared" si="96"/>
        <v>0</v>
      </c>
      <c r="DP110" s="20">
        <f t="shared" si="96"/>
        <v>0</v>
      </c>
      <c r="DR110" s="172"/>
    </row>
    <row r="111" spans="1:125" ht="27.75" hidden="1" customHeight="1" x14ac:dyDescent="0.3">
      <c r="A111" s="212"/>
      <c r="B111" s="77"/>
      <c r="C111" s="150" t="s">
        <v>315</v>
      </c>
      <c r="D111" s="151" t="s">
        <v>316</v>
      </c>
      <c r="E111" s="45">
        <v>301</v>
      </c>
      <c r="F111" s="149" t="s">
        <v>293</v>
      </c>
      <c r="G111" s="20">
        <f t="shared" si="59"/>
        <v>10000000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10000000</v>
      </c>
      <c r="AA111" s="20"/>
      <c r="AB111" s="20"/>
      <c r="AC111" s="21">
        <f t="shared" si="79"/>
        <v>0</v>
      </c>
      <c r="AD111" s="20">
        <f t="shared" si="90"/>
        <v>0</v>
      </c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1">
        <f t="shared" si="83"/>
        <v>1</v>
      </c>
      <c r="BA111" s="20">
        <f t="shared" si="67"/>
        <v>10000000</v>
      </c>
      <c r="BB111" s="20">
        <f t="shared" si="91"/>
        <v>0</v>
      </c>
      <c r="BC111" s="20">
        <f t="shared" si="91"/>
        <v>0</v>
      </c>
      <c r="BD111" s="20">
        <f t="shared" si="91"/>
        <v>0</v>
      </c>
      <c r="BE111" s="20">
        <f t="shared" si="91"/>
        <v>0</v>
      </c>
      <c r="BF111" s="20">
        <f t="shared" si="91"/>
        <v>0</v>
      </c>
      <c r="BG111" s="20">
        <f t="shared" si="91"/>
        <v>0</v>
      </c>
      <c r="BH111" s="20">
        <f t="shared" si="91"/>
        <v>0</v>
      </c>
      <c r="BI111" s="20">
        <f t="shared" si="91"/>
        <v>0</v>
      </c>
      <c r="BJ111" s="20">
        <f t="shared" si="91"/>
        <v>0</v>
      </c>
      <c r="BK111" s="20">
        <f t="shared" si="91"/>
        <v>0</v>
      </c>
      <c r="BL111" s="20">
        <f t="shared" si="91"/>
        <v>0</v>
      </c>
      <c r="BM111" s="20">
        <f t="shared" si="91"/>
        <v>0</v>
      </c>
      <c r="BN111" s="20">
        <f t="shared" si="91"/>
        <v>0</v>
      </c>
      <c r="BO111" s="20">
        <f t="shared" si="91"/>
        <v>0</v>
      </c>
      <c r="BP111" s="20">
        <f t="shared" si="91"/>
        <v>0</v>
      </c>
      <c r="BQ111" s="20">
        <f t="shared" si="91"/>
        <v>0</v>
      </c>
      <c r="BR111" s="20">
        <f t="shared" si="92"/>
        <v>0</v>
      </c>
      <c r="BS111" s="20">
        <f t="shared" si="92"/>
        <v>0</v>
      </c>
      <c r="BT111" s="20">
        <f t="shared" si="92"/>
        <v>10000000</v>
      </c>
      <c r="BU111" s="20">
        <f t="shared" si="92"/>
        <v>0</v>
      </c>
      <c r="BV111" s="20">
        <f t="shared" si="92"/>
        <v>0</v>
      </c>
      <c r="BW111" s="21">
        <f t="shared" si="97"/>
        <v>0</v>
      </c>
      <c r="BX111" s="20">
        <f t="shared" si="98"/>
        <v>0</v>
      </c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1">
        <f t="shared" si="99"/>
        <v>1</v>
      </c>
      <c r="CU111" s="20">
        <f t="shared" si="41"/>
        <v>10000000</v>
      </c>
      <c r="CV111" s="20">
        <f t="shared" si="94"/>
        <v>0</v>
      </c>
      <c r="CW111" s="20">
        <f t="shared" si="94"/>
        <v>0</v>
      </c>
      <c r="CX111" s="20"/>
      <c r="CY111" s="20">
        <f t="shared" si="95"/>
        <v>0</v>
      </c>
      <c r="CZ111" s="20">
        <f t="shared" si="95"/>
        <v>0</v>
      </c>
      <c r="DA111" s="20">
        <f t="shared" si="95"/>
        <v>0</v>
      </c>
      <c r="DB111" s="20">
        <f t="shared" si="95"/>
        <v>0</v>
      </c>
      <c r="DC111" s="20">
        <f t="shared" si="95"/>
        <v>0</v>
      </c>
      <c r="DD111" s="20">
        <f t="shared" si="95"/>
        <v>0</v>
      </c>
      <c r="DE111" s="20">
        <f t="shared" si="95"/>
        <v>0</v>
      </c>
      <c r="DF111" s="20">
        <f t="shared" si="95"/>
        <v>0</v>
      </c>
      <c r="DG111" s="20">
        <f t="shared" si="95"/>
        <v>0</v>
      </c>
      <c r="DH111" s="20">
        <f t="shared" si="95"/>
        <v>0</v>
      </c>
      <c r="DI111" s="20">
        <f t="shared" si="95"/>
        <v>0</v>
      </c>
      <c r="DJ111" s="20">
        <f t="shared" si="95"/>
        <v>0</v>
      </c>
      <c r="DK111" s="20">
        <f t="shared" si="95"/>
        <v>0</v>
      </c>
      <c r="DL111" s="20">
        <f t="shared" si="95"/>
        <v>0</v>
      </c>
      <c r="DM111" s="20">
        <f t="shared" si="95"/>
        <v>0</v>
      </c>
      <c r="DN111" s="20">
        <f t="shared" si="95"/>
        <v>10000000</v>
      </c>
      <c r="DO111" s="20">
        <f t="shared" si="96"/>
        <v>0</v>
      </c>
      <c r="DP111" s="20">
        <f t="shared" si="96"/>
        <v>0</v>
      </c>
      <c r="DR111" s="172"/>
    </row>
    <row r="112" spans="1:125" ht="24" hidden="1" customHeight="1" x14ac:dyDescent="0.3">
      <c r="A112" s="212"/>
      <c r="B112" s="77"/>
      <c r="C112" s="150" t="s">
        <v>317</v>
      </c>
      <c r="D112" s="151" t="s">
        <v>318</v>
      </c>
      <c r="E112" s="45">
        <v>301</v>
      </c>
      <c r="F112" s="149" t="s">
        <v>293</v>
      </c>
      <c r="G112" s="20">
        <f t="shared" si="59"/>
        <v>6000000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6000000</v>
      </c>
      <c r="AA112" s="20"/>
      <c r="AB112" s="20"/>
      <c r="AC112" s="21">
        <f t="shared" si="79"/>
        <v>0</v>
      </c>
      <c r="AD112" s="20">
        <f t="shared" si="90"/>
        <v>0</v>
      </c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1">
        <f t="shared" si="83"/>
        <v>1</v>
      </c>
      <c r="BA112" s="20">
        <f t="shared" si="67"/>
        <v>6000000</v>
      </c>
      <c r="BB112" s="20">
        <f t="shared" si="91"/>
        <v>0</v>
      </c>
      <c r="BC112" s="20">
        <f t="shared" si="91"/>
        <v>0</v>
      </c>
      <c r="BD112" s="20">
        <f t="shared" si="91"/>
        <v>0</v>
      </c>
      <c r="BE112" s="20">
        <f t="shared" si="91"/>
        <v>0</v>
      </c>
      <c r="BF112" s="20">
        <f t="shared" si="91"/>
        <v>0</v>
      </c>
      <c r="BG112" s="20">
        <f t="shared" si="91"/>
        <v>0</v>
      </c>
      <c r="BH112" s="20">
        <f t="shared" si="91"/>
        <v>0</v>
      </c>
      <c r="BI112" s="20">
        <f t="shared" si="91"/>
        <v>0</v>
      </c>
      <c r="BJ112" s="20">
        <f t="shared" si="91"/>
        <v>0</v>
      </c>
      <c r="BK112" s="20">
        <f t="shared" si="91"/>
        <v>0</v>
      </c>
      <c r="BL112" s="20">
        <f t="shared" si="91"/>
        <v>0</v>
      </c>
      <c r="BM112" s="20">
        <f t="shared" si="91"/>
        <v>0</v>
      </c>
      <c r="BN112" s="20">
        <f t="shared" si="91"/>
        <v>0</v>
      </c>
      <c r="BO112" s="20">
        <f t="shared" si="91"/>
        <v>0</v>
      </c>
      <c r="BP112" s="20">
        <f t="shared" si="91"/>
        <v>0</v>
      </c>
      <c r="BQ112" s="20">
        <f t="shared" si="91"/>
        <v>0</v>
      </c>
      <c r="BR112" s="20">
        <f t="shared" si="92"/>
        <v>0</v>
      </c>
      <c r="BS112" s="20">
        <f t="shared" si="92"/>
        <v>0</v>
      </c>
      <c r="BT112" s="20">
        <f t="shared" si="92"/>
        <v>6000000</v>
      </c>
      <c r="BU112" s="20">
        <f t="shared" si="92"/>
        <v>0</v>
      </c>
      <c r="BV112" s="20">
        <f t="shared" si="92"/>
        <v>0</v>
      </c>
      <c r="BW112" s="21">
        <f t="shared" si="97"/>
        <v>0</v>
      </c>
      <c r="BX112" s="20">
        <f t="shared" si="98"/>
        <v>0</v>
      </c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1">
        <f t="shared" si="99"/>
        <v>1</v>
      </c>
      <c r="CU112" s="20">
        <f t="shared" si="41"/>
        <v>6000000</v>
      </c>
      <c r="CV112" s="20">
        <f t="shared" si="94"/>
        <v>0</v>
      </c>
      <c r="CW112" s="20">
        <f t="shared" si="94"/>
        <v>0</v>
      </c>
      <c r="CX112" s="20"/>
      <c r="CY112" s="20">
        <f t="shared" si="95"/>
        <v>0</v>
      </c>
      <c r="CZ112" s="20">
        <f t="shared" si="95"/>
        <v>0</v>
      </c>
      <c r="DA112" s="20">
        <f t="shared" si="95"/>
        <v>0</v>
      </c>
      <c r="DB112" s="20">
        <f t="shared" si="95"/>
        <v>0</v>
      </c>
      <c r="DC112" s="20">
        <f t="shared" si="95"/>
        <v>0</v>
      </c>
      <c r="DD112" s="20">
        <f t="shared" si="95"/>
        <v>0</v>
      </c>
      <c r="DE112" s="20">
        <f t="shared" si="95"/>
        <v>0</v>
      </c>
      <c r="DF112" s="20">
        <f t="shared" si="95"/>
        <v>0</v>
      </c>
      <c r="DG112" s="20">
        <f t="shared" si="95"/>
        <v>0</v>
      </c>
      <c r="DH112" s="20">
        <f t="shared" si="95"/>
        <v>0</v>
      </c>
      <c r="DI112" s="20">
        <f t="shared" si="95"/>
        <v>0</v>
      </c>
      <c r="DJ112" s="20">
        <f t="shared" si="95"/>
        <v>0</v>
      </c>
      <c r="DK112" s="20">
        <f t="shared" si="95"/>
        <v>0</v>
      </c>
      <c r="DL112" s="20">
        <f t="shared" si="95"/>
        <v>0</v>
      </c>
      <c r="DM112" s="20">
        <f t="shared" si="95"/>
        <v>0</v>
      </c>
      <c r="DN112" s="20">
        <f t="shared" si="95"/>
        <v>6000000</v>
      </c>
      <c r="DO112" s="20">
        <f t="shared" si="96"/>
        <v>0</v>
      </c>
      <c r="DP112" s="20">
        <f t="shared" si="96"/>
        <v>0</v>
      </c>
      <c r="DR112" s="172"/>
    </row>
    <row r="113" spans="1:125" ht="31.5" hidden="1" customHeight="1" x14ac:dyDescent="0.3">
      <c r="A113" s="212"/>
      <c r="B113" s="61" t="s">
        <v>319</v>
      </c>
      <c r="C113" s="150" t="s">
        <v>320</v>
      </c>
      <c r="D113" s="45" t="s">
        <v>321</v>
      </c>
      <c r="E113" s="45">
        <v>301</v>
      </c>
      <c r="F113" s="149" t="s">
        <v>293</v>
      </c>
      <c r="G113" s="20">
        <f t="shared" si="59"/>
        <v>1564414901</v>
      </c>
      <c r="H113" s="20">
        <v>328968376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1235446525</v>
      </c>
      <c r="AA113" s="20"/>
      <c r="AB113" s="20"/>
      <c r="AC113" s="21">
        <f>+AD113/G113</f>
        <v>0.9999980823501502</v>
      </c>
      <c r="AD113" s="20">
        <f t="shared" si="90"/>
        <v>1564411901</v>
      </c>
      <c r="AE113" s="20">
        <f>+'[1]ENERO 2019'!$J$303</f>
        <v>328965376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>
        <f>+'[1]ENERO 2019'!$AB$303</f>
        <v>1235446525</v>
      </c>
      <c r="AX113" s="20"/>
      <c r="AY113" s="20"/>
      <c r="AZ113" s="21">
        <f t="shared" si="83"/>
        <v>1.917649849803027E-6</v>
      </c>
      <c r="BA113" s="20">
        <f t="shared" si="67"/>
        <v>3000</v>
      </c>
      <c r="BB113" s="20">
        <f t="shared" si="91"/>
        <v>3000</v>
      </c>
      <c r="BC113" s="20">
        <f t="shared" si="91"/>
        <v>0</v>
      </c>
      <c r="BD113" s="20">
        <f t="shared" si="91"/>
        <v>0</v>
      </c>
      <c r="BE113" s="20">
        <f t="shared" si="91"/>
        <v>0</v>
      </c>
      <c r="BF113" s="20">
        <f t="shared" si="91"/>
        <v>0</v>
      </c>
      <c r="BG113" s="20">
        <f t="shared" si="91"/>
        <v>0</v>
      </c>
      <c r="BH113" s="20">
        <f t="shared" si="91"/>
        <v>0</v>
      </c>
      <c r="BI113" s="20">
        <f t="shared" si="91"/>
        <v>0</v>
      </c>
      <c r="BJ113" s="20">
        <f t="shared" si="91"/>
        <v>0</v>
      </c>
      <c r="BK113" s="20">
        <f t="shared" si="91"/>
        <v>0</v>
      </c>
      <c r="BL113" s="20">
        <f t="shared" si="91"/>
        <v>0</v>
      </c>
      <c r="BM113" s="20">
        <f t="shared" si="91"/>
        <v>0</v>
      </c>
      <c r="BN113" s="20">
        <f t="shared" si="91"/>
        <v>0</v>
      </c>
      <c r="BO113" s="20">
        <f t="shared" si="91"/>
        <v>0</v>
      </c>
      <c r="BP113" s="20">
        <f t="shared" si="91"/>
        <v>0</v>
      </c>
      <c r="BQ113" s="20">
        <f t="shared" si="91"/>
        <v>0</v>
      </c>
      <c r="BR113" s="20">
        <f t="shared" si="92"/>
        <v>0</v>
      </c>
      <c r="BS113" s="20">
        <f t="shared" si="92"/>
        <v>0</v>
      </c>
      <c r="BT113" s="20">
        <f t="shared" si="92"/>
        <v>0</v>
      </c>
      <c r="BU113" s="20">
        <f t="shared" si="92"/>
        <v>0</v>
      </c>
      <c r="BV113" s="20">
        <f t="shared" si="92"/>
        <v>0</v>
      </c>
      <c r="BW113" s="21">
        <f t="shared" si="97"/>
        <v>4.0995090214881553E-3</v>
      </c>
      <c r="BX113" s="20">
        <f t="shared" si="98"/>
        <v>6413333</v>
      </c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>
        <f>+'[1]ENERO 2019'!$H$301</f>
        <v>6413333</v>
      </c>
      <c r="CR113" s="20"/>
      <c r="CS113" s="20"/>
      <c r="CT113" s="21">
        <f t="shared" si="71"/>
        <v>0.99590049097851185</v>
      </c>
      <c r="CU113" s="20">
        <f t="shared" si="41"/>
        <v>1558001568</v>
      </c>
      <c r="CV113" s="20">
        <f t="shared" si="94"/>
        <v>328968376</v>
      </c>
      <c r="CW113" s="20">
        <f t="shared" si="94"/>
        <v>0</v>
      </c>
      <c r="CX113" s="20">
        <f t="shared" si="94"/>
        <v>0</v>
      </c>
      <c r="CY113" s="20">
        <f t="shared" si="95"/>
        <v>0</v>
      </c>
      <c r="CZ113" s="20">
        <f t="shared" si="95"/>
        <v>0</v>
      </c>
      <c r="DA113" s="20">
        <f t="shared" si="95"/>
        <v>0</v>
      </c>
      <c r="DB113" s="20">
        <f t="shared" si="95"/>
        <v>0</v>
      </c>
      <c r="DC113" s="20">
        <f t="shared" si="95"/>
        <v>0</v>
      </c>
      <c r="DD113" s="20">
        <f t="shared" si="95"/>
        <v>0</v>
      </c>
      <c r="DE113" s="20">
        <f t="shared" si="95"/>
        <v>0</v>
      </c>
      <c r="DF113" s="20">
        <f t="shared" si="95"/>
        <v>0</v>
      </c>
      <c r="DG113" s="20">
        <f t="shared" si="95"/>
        <v>0</v>
      </c>
      <c r="DH113" s="20">
        <f t="shared" si="95"/>
        <v>0</v>
      </c>
      <c r="DI113" s="20">
        <f t="shared" si="95"/>
        <v>0</v>
      </c>
      <c r="DJ113" s="20">
        <f t="shared" si="95"/>
        <v>0</v>
      </c>
      <c r="DK113" s="20">
        <f t="shared" si="95"/>
        <v>0</v>
      </c>
      <c r="DL113" s="20">
        <f t="shared" si="95"/>
        <v>0</v>
      </c>
      <c r="DM113" s="20">
        <f t="shared" si="95"/>
        <v>0</v>
      </c>
      <c r="DN113" s="20">
        <f t="shared" si="95"/>
        <v>1229033192</v>
      </c>
      <c r="DO113" s="20">
        <f t="shared" si="96"/>
        <v>0</v>
      </c>
      <c r="DP113" s="20">
        <f t="shared" si="96"/>
        <v>0</v>
      </c>
      <c r="DR113" s="172"/>
    </row>
    <row r="114" spans="1:125" ht="24.75" hidden="1" customHeight="1" x14ac:dyDescent="0.3">
      <c r="A114" s="78"/>
      <c r="B114" s="190" t="s">
        <v>322</v>
      </c>
      <c r="C114" s="150" t="s">
        <v>323</v>
      </c>
      <c r="D114" s="160" t="s">
        <v>324</v>
      </c>
      <c r="E114" s="45">
        <v>301</v>
      </c>
      <c r="F114" s="149" t="s">
        <v>293</v>
      </c>
      <c r="G114" s="20">
        <f t="shared" si="59"/>
        <v>85000000</v>
      </c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20">
        <v>85000000</v>
      </c>
      <c r="AA114" s="80"/>
      <c r="AB114" s="80"/>
      <c r="AC114" s="21">
        <f t="shared" ref="AC114:AC132" si="100">+AD114/G114</f>
        <v>0.52941176470588236</v>
      </c>
      <c r="AD114" s="20">
        <f t="shared" si="90"/>
        <v>45000000</v>
      </c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>
        <f>+'[1]ENERO 2019'!$AB$328</f>
        <v>45000000</v>
      </c>
      <c r="AX114" s="80"/>
      <c r="AY114" s="80"/>
      <c r="AZ114" s="21">
        <f t="shared" si="83"/>
        <v>0.47058823529411764</v>
      </c>
      <c r="BA114" s="20">
        <f t="shared" si="67"/>
        <v>40000000</v>
      </c>
      <c r="BB114" s="20">
        <f t="shared" si="91"/>
        <v>0</v>
      </c>
      <c r="BC114" s="20">
        <f t="shared" si="91"/>
        <v>0</v>
      </c>
      <c r="BD114" s="20">
        <f t="shared" si="91"/>
        <v>0</v>
      </c>
      <c r="BE114" s="20">
        <f t="shared" si="91"/>
        <v>0</v>
      </c>
      <c r="BF114" s="20">
        <f t="shared" si="91"/>
        <v>0</v>
      </c>
      <c r="BG114" s="20">
        <f t="shared" si="91"/>
        <v>0</v>
      </c>
      <c r="BH114" s="20">
        <f t="shared" si="91"/>
        <v>0</v>
      </c>
      <c r="BI114" s="20">
        <f t="shared" si="91"/>
        <v>0</v>
      </c>
      <c r="BJ114" s="20">
        <f t="shared" si="91"/>
        <v>0</v>
      </c>
      <c r="BK114" s="20">
        <f t="shared" si="91"/>
        <v>0</v>
      </c>
      <c r="BL114" s="20">
        <f t="shared" si="91"/>
        <v>0</v>
      </c>
      <c r="BM114" s="20">
        <f t="shared" si="91"/>
        <v>0</v>
      </c>
      <c r="BN114" s="20">
        <f t="shared" si="91"/>
        <v>0</v>
      </c>
      <c r="BO114" s="20">
        <f t="shared" si="91"/>
        <v>0</v>
      </c>
      <c r="BP114" s="20">
        <f t="shared" si="91"/>
        <v>0</v>
      </c>
      <c r="BQ114" s="20">
        <f t="shared" si="91"/>
        <v>0</v>
      </c>
      <c r="BR114" s="20">
        <f t="shared" si="92"/>
        <v>0</v>
      </c>
      <c r="BS114" s="20">
        <f t="shared" si="92"/>
        <v>0</v>
      </c>
      <c r="BT114" s="20">
        <f t="shared" si="92"/>
        <v>40000000</v>
      </c>
      <c r="BU114" s="20">
        <f t="shared" si="92"/>
        <v>0</v>
      </c>
      <c r="BV114" s="20">
        <f t="shared" si="92"/>
        <v>0</v>
      </c>
      <c r="BW114" s="21">
        <f t="shared" si="97"/>
        <v>0.36721568235294116</v>
      </c>
      <c r="BX114" s="20">
        <f t="shared" si="93"/>
        <v>31213333</v>
      </c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>
        <f>+'[1]ENERO 2019'!$H$329</f>
        <v>31213333</v>
      </c>
      <c r="CR114" s="80"/>
      <c r="CS114" s="80"/>
      <c r="CT114" s="21">
        <f t="shared" si="71"/>
        <v>0.63278431764705889</v>
      </c>
      <c r="CU114" s="20">
        <f t="shared" ref="CU114:CU134" si="101">SUM(CV114:DP114)</f>
        <v>53786667</v>
      </c>
      <c r="CV114" s="20">
        <f t="shared" si="94"/>
        <v>0</v>
      </c>
      <c r="CW114" s="20">
        <f t="shared" si="94"/>
        <v>0</v>
      </c>
      <c r="CX114" s="20"/>
      <c r="CY114" s="20">
        <f t="shared" si="95"/>
        <v>0</v>
      </c>
      <c r="CZ114" s="20">
        <f t="shared" si="95"/>
        <v>0</v>
      </c>
      <c r="DA114" s="20">
        <f t="shared" si="95"/>
        <v>0</v>
      </c>
      <c r="DB114" s="20">
        <f t="shared" si="95"/>
        <v>0</v>
      </c>
      <c r="DC114" s="20">
        <f t="shared" si="95"/>
        <v>0</v>
      </c>
      <c r="DD114" s="20">
        <f t="shared" si="95"/>
        <v>0</v>
      </c>
      <c r="DE114" s="20">
        <f t="shared" si="95"/>
        <v>0</v>
      </c>
      <c r="DF114" s="20">
        <f t="shared" si="95"/>
        <v>0</v>
      </c>
      <c r="DG114" s="20">
        <f t="shared" si="95"/>
        <v>0</v>
      </c>
      <c r="DH114" s="20">
        <f t="shared" si="95"/>
        <v>0</v>
      </c>
      <c r="DI114" s="20">
        <f t="shared" si="95"/>
        <v>0</v>
      </c>
      <c r="DJ114" s="20">
        <f t="shared" si="95"/>
        <v>0</v>
      </c>
      <c r="DK114" s="20">
        <f t="shared" si="95"/>
        <v>0</v>
      </c>
      <c r="DL114" s="20">
        <f t="shared" si="95"/>
        <v>0</v>
      </c>
      <c r="DM114" s="20">
        <f t="shared" si="95"/>
        <v>0</v>
      </c>
      <c r="DN114" s="20">
        <f t="shared" si="95"/>
        <v>53786667</v>
      </c>
      <c r="DO114" s="20">
        <f t="shared" si="96"/>
        <v>0</v>
      </c>
      <c r="DP114" s="20">
        <f t="shared" si="96"/>
        <v>0</v>
      </c>
      <c r="DR114" s="172"/>
    </row>
    <row r="115" spans="1:125" ht="35.25" hidden="1" customHeight="1" x14ac:dyDescent="0.3">
      <c r="A115" s="78"/>
      <c r="B115" s="191"/>
      <c r="C115" s="150" t="s">
        <v>325</v>
      </c>
      <c r="D115" s="160" t="s">
        <v>326</v>
      </c>
      <c r="E115" s="45">
        <v>301</v>
      </c>
      <c r="F115" s="149" t="s">
        <v>293</v>
      </c>
      <c r="G115" s="20">
        <f t="shared" si="59"/>
        <v>48000000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48000000</v>
      </c>
      <c r="AA115" s="80"/>
      <c r="AB115" s="80"/>
      <c r="AC115" s="21">
        <f t="shared" si="100"/>
        <v>0.40833333333333333</v>
      </c>
      <c r="AD115" s="20">
        <f t="shared" si="90"/>
        <v>19600000</v>
      </c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>
        <f>+'[1]ENERO 2019'!$AB$337</f>
        <v>19600000</v>
      </c>
      <c r="AX115" s="80"/>
      <c r="AY115" s="80"/>
      <c r="AZ115" s="21">
        <f t="shared" si="83"/>
        <v>0.59166666666666667</v>
      </c>
      <c r="BA115" s="20">
        <f t="shared" si="67"/>
        <v>28400000</v>
      </c>
      <c r="BB115" s="20">
        <f t="shared" si="91"/>
        <v>0</v>
      </c>
      <c r="BC115" s="20">
        <f t="shared" si="91"/>
        <v>0</v>
      </c>
      <c r="BD115" s="20">
        <f t="shared" si="91"/>
        <v>0</v>
      </c>
      <c r="BE115" s="20">
        <f t="shared" si="91"/>
        <v>0</v>
      </c>
      <c r="BF115" s="20">
        <f t="shared" si="91"/>
        <v>0</v>
      </c>
      <c r="BG115" s="20">
        <f t="shared" si="91"/>
        <v>0</v>
      </c>
      <c r="BH115" s="20">
        <f t="shared" si="91"/>
        <v>0</v>
      </c>
      <c r="BI115" s="20">
        <f t="shared" si="91"/>
        <v>0</v>
      </c>
      <c r="BJ115" s="20">
        <f t="shared" si="91"/>
        <v>0</v>
      </c>
      <c r="BK115" s="20">
        <f t="shared" si="91"/>
        <v>0</v>
      </c>
      <c r="BL115" s="20">
        <f t="shared" si="91"/>
        <v>0</v>
      </c>
      <c r="BM115" s="20">
        <f t="shared" si="91"/>
        <v>0</v>
      </c>
      <c r="BN115" s="20">
        <f t="shared" si="91"/>
        <v>0</v>
      </c>
      <c r="BO115" s="20">
        <f t="shared" si="91"/>
        <v>0</v>
      </c>
      <c r="BP115" s="20">
        <f t="shared" si="91"/>
        <v>0</v>
      </c>
      <c r="BQ115" s="20">
        <f t="shared" si="91"/>
        <v>0</v>
      </c>
      <c r="BR115" s="20">
        <f t="shared" si="92"/>
        <v>0</v>
      </c>
      <c r="BS115" s="20">
        <f t="shared" si="92"/>
        <v>0</v>
      </c>
      <c r="BT115" s="20">
        <f t="shared" si="92"/>
        <v>28400000</v>
      </c>
      <c r="BU115" s="20">
        <f t="shared" si="92"/>
        <v>0</v>
      </c>
      <c r="BV115" s="20">
        <f t="shared" si="92"/>
        <v>0</v>
      </c>
      <c r="BW115" s="21">
        <f t="shared" si="97"/>
        <v>0.11458333333333333</v>
      </c>
      <c r="BX115" s="20">
        <f t="shared" si="93"/>
        <v>5500000</v>
      </c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>
        <f>+'[1]ENERO 2019'!$H$335</f>
        <v>5500000</v>
      </c>
      <c r="CR115" s="80"/>
      <c r="CS115" s="80"/>
      <c r="CT115" s="21">
        <f t="shared" si="71"/>
        <v>0.88541666666666663</v>
      </c>
      <c r="CU115" s="20">
        <f t="shared" si="101"/>
        <v>42500000</v>
      </c>
      <c r="CV115" s="20">
        <f t="shared" si="94"/>
        <v>0</v>
      </c>
      <c r="CW115" s="20">
        <f t="shared" si="94"/>
        <v>0</v>
      </c>
      <c r="CX115" s="20"/>
      <c r="CY115" s="20">
        <f t="shared" si="95"/>
        <v>0</v>
      </c>
      <c r="CZ115" s="20">
        <f t="shared" si="95"/>
        <v>0</v>
      </c>
      <c r="DA115" s="20">
        <f t="shared" si="95"/>
        <v>0</v>
      </c>
      <c r="DB115" s="20">
        <f t="shared" si="95"/>
        <v>0</v>
      </c>
      <c r="DC115" s="20">
        <f t="shared" si="95"/>
        <v>0</v>
      </c>
      <c r="DD115" s="20">
        <f t="shared" si="95"/>
        <v>0</v>
      </c>
      <c r="DE115" s="20">
        <f t="shared" si="95"/>
        <v>0</v>
      </c>
      <c r="DF115" s="20">
        <f t="shared" si="95"/>
        <v>0</v>
      </c>
      <c r="DG115" s="20">
        <f t="shared" si="95"/>
        <v>0</v>
      </c>
      <c r="DH115" s="20">
        <f t="shared" si="95"/>
        <v>0</v>
      </c>
      <c r="DI115" s="20">
        <f t="shared" si="95"/>
        <v>0</v>
      </c>
      <c r="DJ115" s="20">
        <f t="shared" si="95"/>
        <v>0</v>
      </c>
      <c r="DK115" s="20">
        <f t="shared" si="95"/>
        <v>0</v>
      </c>
      <c r="DL115" s="20">
        <f t="shared" si="95"/>
        <v>0</v>
      </c>
      <c r="DM115" s="20">
        <f t="shared" si="95"/>
        <v>0</v>
      </c>
      <c r="DN115" s="20">
        <f t="shared" si="95"/>
        <v>42500000</v>
      </c>
      <c r="DO115" s="20">
        <f t="shared" si="96"/>
        <v>0</v>
      </c>
      <c r="DP115" s="20">
        <f t="shared" si="96"/>
        <v>0</v>
      </c>
      <c r="DR115" s="172"/>
    </row>
    <row r="116" spans="1:125" ht="25.5" hidden="1" customHeight="1" x14ac:dyDescent="0.3">
      <c r="A116" s="78"/>
      <c r="B116" s="192"/>
      <c r="C116" s="150" t="s">
        <v>327</v>
      </c>
      <c r="D116" s="160" t="s">
        <v>328</v>
      </c>
      <c r="E116" s="45">
        <v>301</v>
      </c>
      <c r="F116" s="149" t="s">
        <v>293</v>
      </c>
      <c r="G116" s="20">
        <f t="shared" si="59"/>
        <v>40000000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40000000</v>
      </c>
      <c r="AA116" s="80"/>
      <c r="AB116" s="80"/>
      <c r="AC116" s="21">
        <f t="shared" si="100"/>
        <v>1</v>
      </c>
      <c r="AD116" s="20">
        <f t="shared" si="90"/>
        <v>40000000</v>
      </c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>
        <f>+'[1]ENERO 2019'!$AB$344</f>
        <v>40000000</v>
      </c>
      <c r="AX116" s="80"/>
      <c r="AY116" s="80"/>
      <c r="AZ116" s="21">
        <f t="shared" si="83"/>
        <v>0</v>
      </c>
      <c r="BA116" s="20">
        <f>SUM(BB116:BV116)</f>
        <v>0</v>
      </c>
      <c r="BB116" s="20">
        <f t="shared" si="91"/>
        <v>0</v>
      </c>
      <c r="BC116" s="20">
        <f t="shared" si="91"/>
        <v>0</v>
      </c>
      <c r="BD116" s="20">
        <f t="shared" si="91"/>
        <v>0</v>
      </c>
      <c r="BE116" s="20">
        <f t="shared" si="91"/>
        <v>0</v>
      </c>
      <c r="BF116" s="20">
        <f t="shared" si="91"/>
        <v>0</v>
      </c>
      <c r="BG116" s="20">
        <f t="shared" si="91"/>
        <v>0</v>
      </c>
      <c r="BH116" s="20">
        <f t="shared" si="91"/>
        <v>0</v>
      </c>
      <c r="BI116" s="20">
        <f t="shared" si="91"/>
        <v>0</v>
      </c>
      <c r="BJ116" s="20">
        <f t="shared" si="91"/>
        <v>0</v>
      </c>
      <c r="BK116" s="20">
        <f t="shared" si="91"/>
        <v>0</v>
      </c>
      <c r="BL116" s="20">
        <f t="shared" si="91"/>
        <v>0</v>
      </c>
      <c r="BM116" s="20">
        <f t="shared" si="91"/>
        <v>0</v>
      </c>
      <c r="BN116" s="20">
        <f t="shared" si="91"/>
        <v>0</v>
      </c>
      <c r="BO116" s="20">
        <f t="shared" si="91"/>
        <v>0</v>
      </c>
      <c r="BP116" s="20">
        <f t="shared" si="91"/>
        <v>0</v>
      </c>
      <c r="BQ116" s="20">
        <f t="shared" si="91"/>
        <v>0</v>
      </c>
      <c r="BR116" s="20">
        <f t="shared" si="92"/>
        <v>0</v>
      </c>
      <c r="BS116" s="20">
        <f t="shared" si="92"/>
        <v>0</v>
      </c>
      <c r="BT116" s="20">
        <f t="shared" si="92"/>
        <v>0</v>
      </c>
      <c r="BU116" s="20">
        <f t="shared" si="92"/>
        <v>0</v>
      </c>
      <c r="BV116" s="20">
        <f t="shared" si="92"/>
        <v>0</v>
      </c>
      <c r="BW116" s="21">
        <f t="shared" si="97"/>
        <v>0.3125</v>
      </c>
      <c r="BX116" s="20">
        <f t="shared" si="93"/>
        <v>12500000</v>
      </c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>
        <f>+'[1]ENERO 2019'!$H$342</f>
        <v>12500000</v>
      </c>
      <c r="CR116" s="80"/>
      <c r="CS116" s="80"/>
      <c r="CT116" s="21">
        <f t="shared" si="71"/>
        <v>0.6875</v>
      </c>
      <c r="CU116" s="20">
        <f t="shared" si="101"/>
        <v>27500000</v>
      </c>
      <c r="CV116" s="20">
        <f t="shared" si="94"/>
        <v>0</v>
      </c>
      <c r="CW116" s="20">
        <f t="shared" si="94"/>
        <v>0</v>
      </c>
      <c r="CX116" s="20"/>
      <c r="CY116" s="20">
        <f t="shared" si="95"/>
        <v>0</v>
      </c>
      <c r="CZ116" s="20">
        <f t="shared" si="95"/>
        <v>0</v>
      </c>
      <c r="DA116" s="20">
        <f t="shared" si="95"/>
        <v>0</v>
      </c>
      <c r="DB116" s="20">
        <f t="shared" si="95"/>
        <v>0</v>
      </c>
      <c r="DC116" s="20">
        <f t="shared" si="95"/>
        <v>0</v>
      </c>
      <c r="DD116" s="20">
        <f t="shared" si="95"/>
        <v>0</v>
      </c>
      <c r="DE116" s="20">
        <f t="shared" si="95"/>
        <v>0</v>
      </c>
      <c r="DF116" s="20">
        <f t="shared" si="95"/>
        <v>0</v>
      </c>
      <c r="DG116" s="20">
        <f t="shared" si="95"/>
        <v>0</v>
      </c>
      <c r="DH116" s="20">
        <f t="shared" si="95"/>
        <v>0</v>
      </c>
      <c r="DI116" s="20">
        <f t="shared" si="95"/>
        <v>0</v>
      </c>
      <c r="DJ116" s="20">
        <f t="shared" si="95"/>
        <v>0</v>
      </c>
      <c r="DK116" s="20">
        <f t="shared" si="95"/>
        <v>0</v>
      </c>
      <c r="DL116" s="20">
        <f t="shared" si="95"/>
        <v>0</v>
      </c>
      <c r="DM116" s="20">
        <f t="shared" si="95"/>
        <v>0</v>
      </c>
      <c r="DN116" s="20">
        <f t="shared" si="95"/>
        <v>27500000</v>
      </c>
      <c r="DO116" s="20">
        <f t="shared" si="96"/>
        <v>0</v>
      </c>
      <c r="DP116" s="20">
        <f t="shared" si="96"/>
        <v>0</v>
      </c>
      <c r="DR116" s="172"/>
    </row>
    <row r="117" spans="1:125" s="39" customFormat="1" ht="21" customHeight="1" thickTop="1" thickBot="1" x14ac:dyDescent="0.35">
      <c r="A117" s="73"/>
      <c r="B117" s="271" t="s">
        <v>329</v>
      </c>
      <c r="C117" s="272"/>
      <c r="D117" s="272"/>
      <c r="E117" s="272"/>
      <c r="F117" s="273"/>
      <c r="G117" s="51">
        <f>SUM(G102:G116)</f>
        <v>2679419951</v>
      </c>
      <c r="H117" s="51">
        <f t="shared" ref="H117:AA117" si="102">SUM(H102:H116)</f>
        <v>328968376</v>
      </c>
      <c r="I117" s="51">
        <f t="shared" si="102"/>
        <v>180000000</v>
      </c>
      <c r="J117" s="51">
        <f t="shared" si="102"/>
        <v>0</v>
      </c>
      <c r="K117" s="51">
        <f t="shared" si="102"/>
        <v>0</v>
      </c>
      <c r="L117" s="51">
        <f t="shared" si="102"/>
        <v>208000000</v>
      </c>
      <c r="M117" s="51">
        <f t="shared" si="102"/>
        <v>0</v>
      </c>
      <c r="N117" s="51">
        <f t="shared" si="102"/>
        <v>0</v>
      </c>
      <c r="O117" s="51">
        <f t="shared" si="102"/>
        <v>0</v>
      </c>
      <c r="P117" s="51">
        <f t="shared" si="102"/>
        <v>0</v>
      </c>
      <c r="Q117" s="51">
        <f t="shared" si="102"/>
        <v>0</v>
      </c>
      <c r="R117" s="51">
        <f t="shared" si="102"/>
        <v>0</v>
      </c>
      <c r="S117" s="51">
        <f t="shared" si="102"/>
        <v>0</v>
      </c>
      <c r="T117" s="51">
        <f t="shared" si="102"/>
        <v>0</v>
      </c>
      <c r="U117" s="51">
        <f t="shared" si="102"/>
        <v>0</v>
      </c>
      <c r="V117" s="51">
        <f t="shared" si="102"/>
        <v>0</v>
      </c>
      <c r="W117" s="51">
        <f t="shared" si="102"/>
        <v>100000000</v>
      </c>
      <c r="X117" s="51">
        <f t="shared" si="102"/>
        <v>0</v>
      </c>
      <c r="Y117" s="51">
        <f t="shared" si="102"/>
        <v>0</v>
      </c>
      <c r="Z117" s="51">
        <f t="shared" si="102"/>
        <v>1770728185</v>
      </c>
      <c r="AA117" s="51">
        <f t="shared" si="102"/>
        <v>0</v>
      </c>
      <c r="AB117" s="51">
        <f>SUM(AB102:AB116)</f>
        <v>91723390</v>
      </c>
      <c r="AC117" s="166">
        <f t="shared" si="100"/>
        <v>0.77278363931985217</v>
      </c>
      <c r="AD117" s="51">
        <f t="shared" ref="AD117:AY117" si="103">SUM(AD102:AD116)</f>
        <v>2070611901</v>
      </c>
      <c r="AE117" s="51">
        <f t="shared" si="103"/>
        <v>328965376</v>
      </c>
      <c r="AF117" s="51">
        <f t="shared" si="103"/>
        <v>114760000</v>
      </c>
      <c r="AG117" s="51">
        <f t="shared" si="103"/>
        <v>0</v>
      </c>
      <c r="AH117" s="51">
        <f t="shared" si="103"/>
        <v>0</v>
      </c>
      <c r="AI117" s="51">
        <f t="shared" si="103"/>
        <v>150000000</v>
      </c>
      <c r="AJ117" s="51">
        <f t="shared" si="103"/>
        <v>0</v>
      </c>
      <c r="AK117" s="51">
        <f t="shared" si="103"/>
        <v>0</v>
      </c>
      <c r="AL117" s="51">
        <f t="shared" si="103"/>
        <v>0</v>
      </c>
      <c r="AM117" s="51">
        <f t="shared" si="103"/>
        <v>0</v>
      </c>
      <c r="AN117" s="51">
        <f t="shared" si="103"/>
        <v>0</v>
      </c>
      <c r="AO117" s="51">
        <f t="shared" si="103"/>
        <v>0</v>
      </c>
      <c r="AP117" s="51">
        <f t="shared" si="103"/>
        <v>0</v>
      </c>
      <c r="AQ117" s="51">
        <f t="shared" si="103"/>
        <v>0</v>
      </c>
      <c r="AR117" s="51">
        <f t="shared" si="103"/>
        <v>0</v>
      </c>
      <c r="AS117" s="51">
        <f t="shared" si="103"/>
        <v>0</v>
      </c>
      <c r="AT117" s="51">
        <f t="shared" si="103"/>
        <v>0</v>
      </c>
      <c r="AU117" s="51">
        <f t="shared" si="103"/>
        <v>0</v>
      </c>
      <c r="AV117" s="51">
        <f t="shared" si="103"/>
        <v>0</v>
      </c>
      <c r="AW117" s="51">
        <f t="shared" si="103"/>
        <v>1426086525</v>
      </c>
      <c r="AX117" s="51">
        <f t="shared" si="103"/>
        <v>0</v>
      </c>
      <c r="AY117" s="51">
        <f t="shared" si="103"/>
        <v>50800000</v>
      </c>
      <c r="AZ117" s="166">
        <f t="shared" si="83"/>
        <v>0.22721636068014783</v>
      </c>
      <c r="BA117" s="51">
        <f t="shared" ref="BA117:BV117" si="104">SUM(BA102:BA116)</f>
        <v>608808050</v>
      </c>
      <c r="BB117" s="51">
        <f t="shared" si="104"/>
        <v>3000</v>
      </c>
      <c r="BC117" s="51">
        <f t="shared" si="104"/>
        <v>65240000</v>
      </c>
      <c r="BD117" s="51">
        <f t="shared" si="104"/>
        <v>0</v>
      </c>
      <c r="BE117" s="51">
        <f t="shared" si="104"/>
        <v>0</v>
      </c>
      <c r="BF117" s="51">
        <f t="shared" si="104"/>
        <v>58000000</v>
      </c>
      <c r="BG117" s="51">
        <f t="shared" si="104"/>
        <v>0</v>
      </c>
      <c r="BH117" s="51">
        <f t="shared" si="104"/>
        <v>0</v>
      </c>
      <c r="BI117" s="51">
        <f t="shared" si="104"/>
        <v>0</v>
      </c>
      <c r="BJ117" s="51">
        <f t="shared" si="104"/>
        <v>0</v>
      </c>
      <c r="BK117" s="51">
        <f t="shared" si="104"/>
        <v>0</v>
      </c>
      <c r="BL117" s="51">
        <f t="shared" si="104"/>
        <v>0</v>
      </c>
      <c r="BM117" s="51">
        <f t="shared" si="104"/>
        <v>0</v>
      </c>
      <c r="BN117" s="51">
        <f t="shared" si="104"/>
        <v>0</v>
      </c>
      <c r="BO117" s="51">
        <f t="shared" si="104"/>
        <v>0</v>
      </c>
      <c r="BP117" s="51">
        <f t="shared" si="104"/>
        <v>0</v>
      </c>
      <c r="BQ117" s="51">
        <f t="shared" si="104"/>
        <v>100000000</v>
      </c>
      <c r="BR117" s="51">
        <f t="shared" si="104"/>
        <v>0</v>
      </c>
      <c r="BS117" s="51">
        <f t="shared" si="104"/>
        <v>0</v>
      </c>
      <c r="BT117" s="51">
        <f t="shared" si="104"/>
        <v>344641660</v>
      </c>
      <c r="BU117" s="51">
        <f t="shared" si="104"/>
        <v>0</v>
      </c>
      <c r="BV117" s="51">
        <f t="shared" si="104"/>
        <v>40923390</v>
      </c>
      <c r="BW117" s="166">
        <f t="shared" si="97"/>
        <v>0.11844603638244687</v>
      </c>
      <c r="BX117" s="51">
        <f t="shared" ref="BX117:CS117" si="105">SUM(BX102:BX116)</f>
        <v>317366673</v>
      </c>
      <c r="BY117" s="51">
        <f t="shared" si="105"/>
        <v>0</v>
      </c>
      <c r="BZ117" s="51">
        <f t="shared" si="105"/>
        <v>114720003</v>
      </c>
      <c r="CA117" s="51">
        <f t="shared" si="105"/>
        <v>0</v>
      </c>
      <c r="CB117" s="51">
        <f t="shared" si="105"/>
        <v>0</v>
      </c>
      <c r="CC117" s="51">
        <f t="shared" si="105"/>
        <v>125960004</v>
      </c>
      <c r="CD117" s="51">
        <f t="shared" si="105"/>
        <v>0</v>
      </c>
      <c r="CE117" s="51">
        <f t="shared" si="105"/>
        <v>0</v>
      </c>
      <c r="CF117" s="51">
        <f t="shared" si="105"/>
        <v>0</v>
      </c>
      <c r="CG117" s="51">
        <f t="shared" si="105"/>
        <v>0</v>
      </c>
      <c r="CH117" s="51">
        <f t="shared" si="105"/>
        <v>0</v>
      </c>
      <c r="CI117" s="51">
        <f t="shared" si="105"/>
        <v>0</v>
      </c>
      <c r="CJ117" s="51">
        <f t="shared" si="105"/>
        <v>0</v>
      </c>
      <c r="CK117" s="51">
        <f t="shared" si="105"/>
        <v>0</v>
      </c>
      <c r="CL117" s="51">
        <f t="shared" si="105"/>
        <v>0</v>
      </c>
      <c r="CM117" s="51">
        <f t="shared" si="105"/>
        <v>0</v>
      </c>
      <c r="CN117" s="51">
        <f t="shared" si="105"/>
        <v>0</v>
      </c>
      <c r="CO117" s="51">
        <f t="shared" si="105"/>
        <v>0</v>
      </c>
      <c r="CP117" s="51">
        <f t="shared" si="105"/>
        <v>0</v>
      </c>
      <c r="CQ117" s="51">
        <f t="shared" si="105"/>
        <v>65626666</v>
      </c>
      <c r="CR117" s="51">
        <f t="shared" si="105"/>
        <v>0</v>
      </c>
      <c r="CS117" s="51">
        <f t="shared" si="105"/>
        <v>11060000</v>
      </c>
      <c r="CT117" s="166">
        <f t="shared" si="71"/>
        <v>0.88155396361755312</v>
      </c>
      <c r="CU117" s="51">
        <f t="shared" ref="CU117:DP117" si="106">SUM(CU102:CU116)</f>
        <v>2362053278</v>
      </c>
      <c r="CV117" s="51">
        <f t="shared" si="106"/>
        <v>328968376</v>
      </c>
      <c r="CW117" s="51">
        <f t="shared" si="106"/>
        <v>65279997</v>
      </c>
      <c r="CX117" s="51">
        <f t="shared" si="106"/>
        <v>0</v>
      </c>
      <c r="CY117" s="51">
        <f t="shared" si="106"/>
        <v>0</v>
      </c>
      <c r="CZ117" s="51">
        <f t="shared" si="106"/>
        <v>82039996</v>
      </c>
      <c r="DA117" s="51">
        <f t="shared" si="106"/>
        <v>0</v>
      </c>
      <c r="DB117" s="51">
        <f t="shared" si="106"/>
        <v>0</v>
      </c>
      <c r="DC117" s="51">
        <f t="shared" si="106"/>
        <v>0</v>
      </c>
      <c r="DD117" s="51">
        <f t="shared" si="106"/>
        <v>0</v>
      </c>
      <c r="DE117" s="51">
        <f t="shared" si="106"/>
        <v>0</v>
      </c>
      <c r="DF117" s="51">
        <f t="shared" si="106"/>
        <v>0</v>
      </c>
      <c r="DG117" s="51">
        <f t="shared" si="106"/>
        <v>0</v>
      </c>
      <c r="DH117" s="51">
        <f t="shared" si="106"/>
        <v>0</v>
      </c>
      <c r="DI117" s="51">
        <f t="shared" si="106"/>
        <v>0</v>
      </c>
      <c r="DJ117" s="51">
        <f t="shared" si="106"/>
        <v>0</v>
      </c>
      <c r="DK117" s="51">
        <f t="shared" si="106"/>
        <v>100000000</v>
      </c>
      <c r="DL117" s="51">
        <f t="shared" si="106"/>
        <v>0</v>
      </c>
      <c r="DM117" s="51">
        <f t="shared" si="106"/>
        <v>0</v>
      </c>
      <c r="DN117" s="51">
        <f t="shared" si="106"/>
        <v>1705101519</v>
      </c>
      <c r="DO117" s="51">
        <f t="shared" si="106"/>
        <v>0</v>
      </c>
      <c r="DP117" s="51">
        <f t="shared" si="106"/>
        <v>80663390</v>
      </c>
      <c r="DR117" s="173" t="s">
        <v>399</v>
      </c>
      <c r="DS117" s="40">
        <f>+G117</f>
        <v>2679419951</v>
      </c>
      <c r="DT117" s="40">
        <f>+BX117</f>
        <v>317366673</v>
      </c>
      <c r="DU117" s="180">
        <f>+BW117</f>
        <v>0.11844603638244687</v>
      </c>
    </row>
    <row r="118" spans="1:125" ht="52.5" hidden="1" customHeight="1" thickTop="1" thickBot="1" x14ac:dyDescent="0.35">
      <c r="A118" s="196" t="s">
        <v>330</v>
      </c>
      <c r="B118" s="81" t="s">
        <v>331</v>
      </c>
      <c r="C118" s="150" t="s">
        <v>332</v>
      </c>
      <c r="D118" s="45" t="s">
        <v>333</v>
      </c>
      <c r="E118" s="161">
        <v>510</v>
      </c>
      <c r="F118" s="149" t="s">
        <v>334</v>
      </c>
      <c r="G118" s="20">
        <f t="shared" si="59"/>
        <v>2500000</v>
      </c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68"/>
      <c r="S118" s="68"/>
      <c r="T118" s="68"/>
      <c r="U118" s="68"/>
      <c r="V118" s="20"/>
      <c r="W118" s="20"/>
      <c r="X118" s="20"/>
      <c r="Y118" s="20"/>
      <c r="Z118" s="20"/>
      <c r="AA118" s="20"/>
      <c r="AB118" s="20">
        <v>2500000</v>
      </c>
      <c r="AC118" s="21">
        <f t="shared" si="100"/>
        <v>0</v>
      </c>
      <c r="AD118" s="20">
        <f t="shared" ref="AD118:AD134" si="107">SUM(AE118:AY118)</f>
        <v>0</v>
      </c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1">
        <f t="shared" si="83"/>
        <v>1</v>
      </c>
      <c r="BA118" s="20">
        <f t="shared" ref="BA118:BA134" si="108">SUM(BB118:BV118)</f>
        <v>2500000</v>
      </c>
      <c r="BB118" s="20">
        <f t="shared" ref="BB118:BQ134" si="109">H118-AE118</f>
        <v>0</v>
      </c>
      <c r="BC118" s="20">
        <f t="shared" si="109"/>
        <v>0</v>
      </c>
      <c r="BD118" s="20"/>
      <c r="BE118" s="20">
        <f t="shared" ref="BE118:BT133" si="110">K118-AH118</f>
        <v>0</v>
      </c>
      <c r="BF118" s="20">
        <f t="shared" si="110"/>
        <v>0</v>
      </c>
      <c r="BG118" s="20">
        <f t="shared" si="110"/>
        <v>0</v>
      </c>
      <c r="BH118" s="20">
        <f t="shared" si="110"/>
        <v>0</v>
      </c>
      <c r="BI118" s="20">
        <f t="shared" si="110"/>
        <v>0</v>
      </c>
      <c r="BJ118" s="20">
        <f t="shared" si="110"/>
        <v>0</v>
      </c>
      <c r="BK118" s="20">
        <f t="shared" si="110"/>
        <v>0</v>
      </c>
      <c r="BL118" s="20">
        <f t="shared" si="110"/>
        <v>0</v>
      </c>
      <c r="BM118" s="20">
        <f t="shared" si="110"/>
        <v>0</v>
      </c>
      <c r="BN118" s="20">
        <f t="shared" si="110"/>
        <v>0</v>
      </c>
      <c r="BO118" s="20">
        <f t="shared" si="110"/>
        <v>0</v>
      </c>
      <c r="BP118" s="20">
        <f t="shared" si="110"/>
        <v>0</v>
      </c>
      <c r="BQ118" s="20">
        <f t="shared" si="110"/>
        <v>0</v>
      </c>
      <c r="BR118" s="20">
        <f t="shared" si="110"/>
        <v>0</v>
      </c>
      <c r="BS118" s="20">
        <f t="shared" si="110"/>
        <v>0</v>
      </c>
      <c r="BT118" s="20">
        <f t="shared" si="110"/>
        <v>0</v>
      </c>
      <c r="BU118" s="20">
        <f t="shared" ref="BU118:BV134" si="111">AA118-AX118</f>
        <v>0</v>
      </c>
      <c r="BV118" s="20">
        <f t="shared" si="111"/>
        <v>2500000</v>
      </c>
      <c r="BW118" s="21">
        <f t="shared" si="97"/>
        <v>0</v>
      </c>
      <c r="BX118" s="20">
        <f t="shared" ref="BX118:BX134" si="112">SUM(BY118:CS118)</f>
        <v>0</v>
      </c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1">
        <f t="shared" si="71"/>
        <v>1</v>
      </c>
      <c r="CU118" s="20">
        <f t="shared" si="101"/>
        <v>2500000</v>
      </c>
      <c r="CV118" s="20">
        <f t="shared" ref="CV118:DJ134" si="113">H118-BY118</f>
        <v>0</v>
      </c>
      <c r="CW118" s="20">
        <f t="shared" si="113"/>
        <v>0</v>
      </c>
      <c r="CX118" s="20"/>
      <c r="CY118" s="20">
        <f t="shared" ref="CY118:DN134" si="114">K118-CB118</f>
        <v>0</v>
      </c>
      <c r="CZ118" s="20">
        <f t="shared" si="114"/>
        <v>0</v>
      </c>
      <c r="DA118" s="20">
        <f t="shared" si="114"/>
        <v>0</v>
      </c>
      <c r="DB118" s="20">
        <f t="shared" si="114"/>
        <v>0</v>
      </c>
      <c r="DC118" s="20">
        <f t="shared" si="114"/>
        <v>0</v>
      </c>
      <c r="DD118" s="20">
        <f t="shared" si="114"/>
        <v>0</v>
      </c>
      <c r="DE118" s="20">
        <f t="shared" si="114"/>
        <v>0</v>
      </c>
      <c r="DF118" s="20">
        <f t="shared" si="114"/>
        <v>0</v>
      </c>
      <c r="DG118" s="20">
        <f t="shared" si="114"/>
        <v>0</v>
      </c>
      <c r="DH118" s="20">
        <f t="shared" si="114"/>
        <v>0</v>
      </c>
      <c r="DI118" s="20">
        <f t="shared" si="114"/>
        <v>0</v>
      </c>
      <c r="DJ118" s="20">
        <f t="shared" si="114"/>
        <v>0</v>
      </c>
      <c r="DK118" s="20">
        <f t="shared" si="114"/>
        <v>0</v>
      </c>
      <c r="DL118" s="20">
        <f t="shared" si="114"/>
        <v>0</v>
      </c>
      <c r="DM118" s="20">
        <f t="shared" si="114"/>
        <v>0</v>
      </c>
      <c r="DN118" s="20">
        <f t="shared" si="114"/>
        <v>0</v>
      </c>
      <c r="DO118" s="20">
        <f t="shared" ref="DO118:DP134" si="115">AA118-CR118</f>
        <v>0</v>
      </c>
      <c r="DP118" s="20">
        <f t="shared" si="115"/>
        <v>2500000</v>
      </c>
      <c r="DR118" s="172"/>
    </row>
    <row r="119" spans="1:125" ht="25.5" hidden="1" customHeight="1" thickTop="1" x14ac:dyDescent="0.3">
      <c r="A119" s="197"/>
      <c r="B119" s="198" t="s">
        <v>335</v>
      </c>
      <c r="C119" s="150" t="s">
        <v>336</v>
      </c>
      <c r="D119" s="45" t="s">
        <v>337</v>
      </c>
      <c r="E119" s="161">
        <v>111</v>
      </c>
      <c r="F119" s="149" t="s">
        <v>293</v>
      </c>
      <c r="G119" s="20">
        <f t="shared" si="59"/>
        <v>11776000000</v>
      </c>
      <c r="H119" s="20"/>
      <c r="I119" s="20"/>
      <c r="J119" s="20"/>
      <c r="K119" s="20">
        <v>10500000000</v>
      </c>
      <c r="L119" s="20"/>
      <c r="M119" s="20"/>
      <c r="N119" s="20">
        <v>130000000</v>
      </c>
      <c r="O119" s="20">
        <v>266000000</v>
      </c>
      <c r="P119" s="20">
        <v>450000000</v>
      </c>
      <c r="Q119" s="20">
        <v>370000000</v>
      </c>
      <c r="R119" s="20"/>
      <c r="S119" s="20"/>
      <c r="T119" s="20"/>
      <c r="U119" s="20">
        <v>60000000</v>
      </c>
      <c r="V119" s="20"/>
      <c r="W119" s="20"/>
      <c r="X119" s="20"/>
      <c r="Y119" s="20"/>
      <c r="Z119" s="20"/>
      <c r="AA119" s="20"/>
      <c r="AB119" s="20"/>
      <c r="AC119" s="21">
        <f t="shared" si="100"/>
        <v>1.1520040760869565E-3</v>
      </c>
      <c r="AD119" s="20">
        <f t="shared" si="107"/>
        <v>13566000</v>
      </c>
      <c r="AE119" s="20"/>
      <c r="AF119" s="20"/>
      <c r="AG119" s="20"/>
      <c r="AH119" s="20"/>
      <c r="AI119" s="20"/>
      <c r="AJ119" s="20"/>
      <c r="AK119" s="20">
        <f>+'[1]ENERO 2019'!$P$18</f>
        <v>13566000</v>
      </c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1">
        <f t="shared" si="83"/>
        <v>0.99884799592391305</v>
      </c>
      <c r="BA119" s="20">
        <f t="shared" si="108"/>
        <v>11762434000</v>
      </c>
      <c r="BB119" s="20">
        <f t="shared" si="109"/>
        <v>0</v>
      </c>
      <c r="BC119" s="20">
        <f t="shared" si="109"/>
        <v>0</v>
      </c>
      <c r="BD119" s="20"/>
      <c r="BE119" s="20">
        <f t="shared" si="110"/>
        <v>10500000000</v>
      </c>
      <c r="BF119" s="20">
        <f t="shared" si="110"/>
        <v>0</v>
      </c>
      <c r="BG119" s="20">
        <f t="shared" si="110"/>
        <v>0</v>
      </c>
      <c r="BH119" s="20">
        <f t="shared" si="110"/>
        <v>116434000</v>
      </c>
      <c r="BI119" s="20">
        <f t="shared" si="110"/>
        <v>266000000</v>
      </c>
      <c r="BJ119" s="20">
        <f t="shared" si="110"/>
        <v>450000000</v>
      </c>
      <c r="BK119" s="20">
        <f t="shared" si="110"/>
        <v>370000000</v>
      </c>
      <c r="BL119" s="20">
        <f t="shared" si="110"/>
        <v>0</v>
      </c>
      <c r="BM119" s="20">
        <f t="shared" si="110"/>
        <v>0</v>
      </c>
      <c r="BN119" s="20">
        <f t="shared" si="110"/>
        <v>0</v>
      </c>
      <c r="BO119" s="20">
        <f t="shared" si="110"/>
        <v>60000000</v>
      </c>
      <c r="BP119" s="20">
        <f t="shared" si="110"/>
        <v>0</v>
      </c>
      <c r="BQ119" s="20">
        <f t="shared" si="110"/>
        <v>0</v>
      </c>
      <c r="BR119" s="20">
        <f t="shared" si="110"/>
        <v>0</v>
      </c>
      <c r="BS119" s="20">
        <f t="shared" si="110"/>
        <v>0</v>
      </c>
      <c r="BT119" s="20">
        <f t="shared" si="110"/>
        <v>0</v>
      </c>
      <c r="BU119" s="20">
        <f t="shared" si="111"/>
        <v>0</v>
      </c>
      <c r="BV119" s="20">
        <f t="shared" si="111"/>
        <v>0</v>
      </c>
      <c r="BW119" s="21">
        <f t="shared" si="97"/>
        <v>0</v>
      </c>
      <c r="BX119" s="20">
        <f t="shared" si="112"/>
        <v>0</v>
      </c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1">
        <f t="shared" si="71"/>
        <v>1</v>
      </c>
      <c r="CU119" s="20">
        <f t="shared" si="101"/>
        <v>11776000000</v>
      </c>
      <c r="CV119" s="20">
        <f t="shared" si="113"/>
        <v>0</v>
      </c>
      <c r="CW119" s="20">
        <f t="shared" si="113"/>
        <v>0</v>
      </c>
      <c r="CX119" s="20"/>
      <c r="CY119" s="20">
        <f t="shared" si="114"/>
        <v>10500000000</v>
      </c>
      <c r="CZ119" s="20">
        <f t="shared" si="114"/>
        <v>0</v>
      </c>
      <c r="DA119" s="20">
        <f t="shared" si="114"/>
        <v>0</v>
      </c>
      <c r="DB119" s="20">
        <f t="shared" si="114"/>
        <v>130000000</v>
      </c>
      <c r="DC119" s="20">
        <f t="shared" si="114"/>
        <v>266000000</v>
      </c>
      <c r="DD119" s="20">
        <f t="shared" si="114"/>
        <v>450000000</v>
      </c>
      <c r="DE119" s="20">
        <f t="shared" si="114"/>
        <v>370000000</v>
      </c>
      <c r="DF119" s="20">
        <f t="shared" si="114"/>
        <v>0</v>
      </c>
      <c r="DG119" s="20">
        <f t="shared" si="114"/>
        <v>0</v>
      </c>
      <c r="DH119" s="20">
        <f t="shared" si="114"/>
        <v>0</v>
      </c>
      <c r="DI119" s="20">
        <f t="shared" si="114"/>
        <v>60000000</v>
      </c>
      <c r="DJ119" s="20">
        <f t="shared" si="114"/>
        <v>0</v>
      </c>
      <c r="DK119" s="20">
        <f t="shared" si="114"/>
        <v>0</v>
      </c>
      <c r="DL119" s="20">
        <f t="shared" si="114"/>
        <v>0</v>
      </c>
      <c r="DM119" s="20">
        <f t="shared" si="114"/>
        <v>0</v>
      </c>
      <c r="DN119" s="20">
        <f t="shared" si="114"/>
        <v>0</v>
      </c>
      <c r="DO119" s="20">
        <f t="shared" si="115"/>
        <v>0</v>
      </c>
      <c r="DP119" s="20">
        <f t="shared" si="115"/>
        <v>0</v>
      </c>
      <c r="DR119" s="172"/>
    </row>
    <row r="120" spans="1:125" s="70" customFormat="1" ht="75.75" hidden="1" customHeight="1" x14ac:dyDescent="0.3">
      <c r="A120" s="197"/>
      <c r="B120" s="199"/>
      <c r="C120" s="162" t="s">
        <v>338</v>
      </c>
      <c r="D120" s="45" t="s">
        <v>339</v>
      </c>
      <c r="E120" s="163">
        <v>111</v>
      </c>
      <c r="F120" s="149" t="s">
        <v>340</v>
      </c>
      <c r="G120" s="20">
        <f t="shared" si="59"/>
        <v>1745039396</v>
      </c>
      <c r="H120" s="20"/>
      <c r="I120" s="20"/>
      <c r="J120" s="20"/>
      <c r="K120" s="20">
        <v>1500000000</v>
      </c>
      <c r="L120" s="20"/>
      <c r="M120" s="20"/>
      <c r="N120" s="20">
        <v>147239396</v>
      </c>
      <c r="O120" s="20">
        <v>5000000</v>
      </c>
      <c r="P120" s="20"/>
      <c r="Q120" s="20"/>
      <c r="R120" s="20"/>
      <c r="S120" s="20"/>
      <c r="T120" s="20">
        <v>5000000</v>
      </c>
      <c r="U120" s="20">
        <v>17800000</v>
      </c>
      <c r="V120" s="20"/>
      <c r="W120" s="20"/>
      <c r="X120" s="20"/>
      <c r="Y120" s="20"/>
      <c r="Z120" s="20"/>
      <c r="AA120" s="20"/>
      <c r="AB120" s="20">
        <f>70000000</f>
        <v>70000000</v>
      </c>
      <c r="AC120" s="69">
        <f t="shared" si="100"/>
        <v>2.0056853776612388E-3</v>
      </c>
      <c r="AD120" s="20">
        <f t="shared" si="107"/>
        <v>3500000</v>
      </c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>
        <f>+'[1]ENERO 2019'!$AF$26</f>
        <v>3500000</v>
      </c>
      <c r="AZ120" s="69">
        <f t="shared" si="83"/>
        <v>0.99799431462233879</v>
      </c>
      <c r="BA120" s="20">
        <f t="shared" si="108"/>
        <v>1741539396</v>
      </c>
      <c r="BB120" s="20">
        <f t="shared" si="109"/>
        <v>0</v>
      </c>
      <c r="BC120" s="20">
        <f t="shared" si="109"/>
        <v>0</v>
      </c>
      <c r="BD120" s="20">
        <f t="shared" si="109"/>
        <v>0</v>
      </c>
      <c r="BE120" s="20">
        <f t="shared" si="110"/>
        <v>1500000000</v>
      </c>
      <c r="BF120" s="20">
        <f t="shared" si="110"/>
        <v>0</v>
      </c>
      <c r="BG120" s="20">
        <f t="shared" si="110"/>
        <v>0</v>
      </c>
      <c r="BH120" s="20">
        <f t="shared" si="110"/>
        <v>147239396</v>
      </c>
      <c r="BI120" s="20">
        <f t="shared" si="110"/>
        <v>5000000</v>
      </c>
      <c r="BJ120" s="20">
        <f t="shared" si="110"/>
        <v>0</v>
      </c>
      <c r="BK120" s="20">
        <f t="shared" si="110"/>
        <v>0</v>
      </c>
      <c r="BL120" s="20">
        <f t="shared" si="110"/>
        <v>0</v>
      </c>
      <c r="BM120" s="20">
        <f t="shared" si="110"/>
        <v>0</v>
      </c>
      <c r="BN120" s="20">
        <f t="shared" si="110"/>
        <v>5000000</v>
      </c>
      <c r="BO120" s="20">
        <f t="shared" si="110"/>
        <v>17800000</v>
      </c>
      <c r="BP120" s="20">
        <f t="shared" si="110"/>
        <v>0</v>
      </c>
      <c r="BQ120" s="20">
        <f t="shared" si="110"/>
        <v>0</v>
      </c>
      <c r="BR120" s="20">
        <f>X120-AU120</f>
        <v>0</v>
      </c>
      <c r="BS120" s="20">
        <f t="shared" si="110"/>
        <v>0</v>
      </c>
      <c r="BT120" s="20">
        <f t="shared" si="110"/>
        <v>0</v>
      </c>
      <c r="BU120" s="20">
        <f t="shared" si="111"/>
        <v>0</v>
      </c>
      <c r="BV120" s="20">
        <f t="shared" si="111"/>
        <v>66500000</v>
      </c>
      <c r="BW120" s="69">
        <f t="shared" si="97"/>
        <v>0</v>
      </c>
      <c r="BX120" s="20">
        <f t="shared" si="112"/>
        <v>0</v>
      </c>
      <c r="BY120" s="68"/>
      <c r="BZ120" s="68"/>
      <c r="CA120" s="68"/>
      <c r="CB120" s="68"/>
      <c r="CC120" s="68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68"/>
      <c r="CO120" s="68"/>
      <c r="CP120" s="68"/>
      <c r="CQ120" s="68"/>
      <c r="CR120" s="68"/>
      <c r="CS120" s="68"/>
      <c r="CT120" s="69">
        <f t="shared" si="71"/>
        <v>1</v>
      </c>
      <c r="CU120" s="20">
        <f t="shared" si="101"/>
        <v>1745039396</v>
      </c>
      <c r="CV120" s="20">
        <f t="shared" si="113"/>
        <v>0</v>
      </c>
      <c r="CW120" s="20">
        <f t="shared" si="113"/>
        <v>0</v>
      </c>
      <c r="CX120" s="20">
        <f t="shared" si="113"/>
        <v>0</v>
      </c>
      <c r="CY120" s="20">
        <f t="shared" si="114"/>
        <v>1500000000</v>
      </c>
      <c r="CZ120" s="20">
        <f t="shared" si="114"/>
        <v>0</v>
      </c>
      <c r="DA120" s="20">
        <f t="shared" si="114"/>
        <v>0</v>
      </c>
      <c r="DB120" s="20">
        <f t="shared" si="114"/>
        <v>147239396</v>
      </c>
      <c r="DC120" s="20">
        <f t="shared" si="114"/>
        <v>5000000</v>
      </c>
      <c r="DD120" s="20">
        <f t="shared" si="114"/>
        <v>0</v>
      </c>
      <c r="DE120" s="20">
        <f t="shared" si="114"/>
        <v>0</v>
      </c>
      <c r="DF120" s="20">
        <f t="shared" si="114"/>
        <v>0</v>
      </c>
      <c r="DG120" s="20">
        <f t="shared" si="114"/>
        <v>0</v>
      </c>
      <c r="DH120" s="20">
        <f t="shared" si="114"/>
        <v>5000000</v>
      </c>
      <c r="DI120" s="20">
        <f t="shared" si="114"/>
        <v>17800000</v>
      </c>
      <c r="DJ120" s="20">
        <f t="shared" si="114"/>
        <v>0</v>
      </c>
      <c r="DK120" s="20">
        <f t="shared" si="114"/>
        <v>0</v>
      </c>
      <c r="DL120" s="20">
        <f t="shared" si="114"/>
        <v>0</v>
      </c>
      <c r="DM120" s="20">
        <f t="shared" si="114"/>
        <v>0</v>
      </c>
      <c r="DN120" s="20">
        <f t="shared" si="114"/>
        <v>0</v>
      </c>
      <c r="DO120" s="20">
        <f t="shared" si="115"/>
        <v>0</v>
      </c>
      <c r="DP120" s="20">
        <f t="shared" si="115"/>
        <v>70000000</v>
      </c>
      <c r="DR120" s="171"/>
    </row>
    <row r="121" spans="1:125" ht="48" hidden="1" customHeight="1" x14ac:dyDescent="0.3">
      <c r="A121" s="197"/>
      <c r="B121" s="206" t="s">
        <v>341</v>
      </c>
      <c r="C121" s="150" t="s">
        <v>342</v>
      </c>
      <c r="D121" s="45" t="s">
        <v>343</v>
      </c>
      <c r="E121" s="161">
        <v>211</v>
      </c>
      <c r="F121" s="149" t="s">
        <v>344</v>
      </c>
      <c r="G121" s="20">
        <f t="shared" si="59"/>
        <v>642200000</v>
      </c>
      <c r="H121" s="20"/>
      <c r="I121" s="20"/>
      <c r="J121" s="20"/>
      <c r="K121" s="20"/>
      <c r="L121" s="20"/>
      <c r="M121" s="20"/>
      <c r="N121" s="20">
        <v>300000000</v>
      </c>
      <c r="O121" s="20">
        <v>159000000</v>
      </c>
      <c r="P121" s="20"/>
      <c r="Q121" s="20"/>
      <c r="R121" s="20"/>
      <c r="S121" s="20">
        <v>45000000</v>
      </c>
      <c r="T121" s="20"/>
      <c r="U121" s="20">
        <v>45200000</v>
      </c>
      <c r="V121" s="20"/>
      <c r="W121" s="20"/>
      <c r="X121" s="20"/>
      <c r="Y121" s="20"/>
      <c r="Z121" s="20"/>
      <c r="AA121" s="20"/>
      <c r="AB121" s="20">
        <f>93000000</f>
        <v>93000000</v>
      </c>
      <c r="AC121" s="21">
        <f t="shared" si="100"/>
        <v>6.2285892245406413E-2</v>
      </c>
      <c r="AD121" s="20">
        <f t="shared" si="107"/>
        <v>40000000</v>
      </c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>
        <f>+'[1]ENERO 2019'!$AF$41</f>
        <v>40000000</v>
      </c>
      <c r="AZ121" s="21">
        <f t="shared" si="83"/>
        <v>0.93771410775459363</v>
      </c>
      <c r="BA121" s="20">
        <f t="shared" si="108"/>
        <v>602200000</v>
      </c>
      <c r="BB121" s="20">
        <f t="shared" si="109"/>
        <v>0</v>
      </c>
      <c r="BC121" s="20">
        <f t="shared" si="109"/>
        <v>0</v>
      </c>
      <c r="BD121" s="20">
        <f t="shared" si="109"/>
        <v>0</v>
      </c>
      <c r="BE121" s="20">
        <f t="shared" si="110"/>
        <v>0</v>
      </c>
      <c r="BF121" s="20">
        <f t="shared" si="110"/>
        <v>0</v>
      </c>
      <c r="BG121" s="20">
        <f t="shared" si="110"/>
        <v>0</v>
      </c>
      <c r="BH121" s="20">
        <f t="shared" si="110"/>
        <v>300000000</v>
      </c>
      <c r="BI121" s="20">
        <f t="shared" si="110"/>
        <v>159000000</v>
      </c>
      <c r="BJ121" s="20">
        <f t="shared" si="110"/>
        <v>0</v>
      </c>
      <c r="BK121" s="20">
        <f t="shared" si="110"/>
        <v>0</v>
      </c>
      <c r="BL121" s="20">
        <f t="shared" si="110"/>
        <v>0</v>
      </c>
      <c r="BM121" s="20">
        <f t="shared" si="110"/>
        <v>45000000</v>
      </c>
      <c r="BN121" s="20">
        <f t="shared" si="110"/>
        <v>0</v>
      </c>
      <c r="BO121" s="20">
        <f t="shared" si="110"/>
        <v>45200000</v>
      </c>
      <c r="BP121" s="20">
        <f t="shared" si="110"/>
        <v>0</v>
      </c>
      <c r="BQ121" s="20">
        <f t="shared" si="110"/>
        <v>0</v>
      </c>
      <c r="BR121" s="20">
        <f t="shared" si="110"/>
        <v>0</v>
      </c>
      <c r="BS121" s="20">
        <f t="shared" si="110"/>
        <v>0</v>
      </c>
      <c r="BT121" s="20">
        <f t="shared" si="110"/>
        <v>0</v>
      </c>
      <c r="BU121" s="20">
        <f t="shared" si="111"/>
        <v>0</v>
      </c>
      <c r="BV121" s="20">
        <f t="shared" si="111"/>
        <v>53000000</v>
      </c>
      <c r="BW121" s="21">
        <f t="shared" si="97"/>
        <v>0</v>
      </c>
      <c r="BX121" s="20">
        <f t="shared" si="112"/>
        <v>0</v>
      </c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68"/>
      <c r="CT121" s="21">
        <f t="shared" si="71"/>
        <v>1</v>
      </c>
      <c r="CU121" s="20">
        <f t="shared" si="101"/>
        <v>642200000</v>
      </c>
      <c r="CV121" s="20">
        <f t="shared" si="113"/>
        <v>0</v>
      </c>
      <c r="CW121" s="20">
        <f t="shared" si="113"/>
        <v>0</v>
      </c>
      <c r="CX121" s="20">
        <f t="shared" si="113"/>
        <v>0</v>
      </c>
      <c r="CY121" s="20">
        <f t="shared" si="114"/>
        <v>0</v>
      </c>
      <c r="CZ121" s="20">
        <f t="shared" si="114"/>
        <v>0</v>
      </c>
      <c r="DA121" s="20">
        <f t="shared" si="114"/>
        <v>0</v>
      </c>
      <c r="DB121" s="20">
        <f t="shared" si="114"/>
        <v>300000000</v>
      </c>
      <c r="DC121" s="20">
        <f t="shared" si="114"/>
        <v>159000000</v>
      </c>
      <c r="DD121" s="20">
        <f t="shared" si="114"/>
        <v>0</v>
      </c>
      <c r="DE121" s="20">
        <f t="shared" si="114"/>
        <v>0</v>
      </c>
      <c r="DF121" s="20">
        <f t="shared" si="114"/>
        <v>0</v>
      </c>
      <c r="DG121" s="20">
        <f t="shared" si="114"/>
        <v>45000000</v>
      </c>
      <c r="DH121" s="20">
        <f t="shared" si="114"/>
        <v>0</v>
      </c>
      <c r="DI121" s="20">
        <f t="shared" si="114"/>
        <v>45200000</v>
      </c>
      <c r="DJ121" s="20">
        <f t="shared" si="114"/>
        <v>0</v>
      </c>
      <c r="DK121" s="20">
        <f t="shared" si="114"/>
        <v>0</v>
      </c>
      <c r="DL121" s="20">
        <f t="shared" si="114"/>
        <v>0</v>
      </c>
      <c r="DM121" s="20">
        <f t="shared" si="114"/>
        <v>0</v>
      </c>
      <c r="DN121" s="20">
        <f t="shared" si="114"/>
        <v>0</v>
      </c>
      <c r="DO121" s="20">
        <f t="shared" si="115"/>
        <v>0</v>
      </c>
      <c r="DP121" s="20">
        <f t="shared" si="115"/>
        <v>93000000</v>
      </c>
      <c r="DR121" s="172"/>
    </row>
    <row r="122" spans="1:125" ht="76.5" hidden="1" customHeight="1" x14ac:dyDescent="0.3">
      <c r="A122" s="197"/>
      <c r="B122" s="213"/>
      <c r="C122" s="150" t="s">
        <v>345</v>
      </c>
      <c r="D122" s="60" t="s">
        <v>346</v>
      </c>
      <c r="E122" s="161">
        <v>211</v>
      </c>
      <c r="F122" s="149" t="s">
        <v>347</v>
      </c>
      <c r="G122" s="20">
        <f t="shared" si="59"/>
        <v>518000000</v>
      </c>
      <c r="H122" s="20"/>
      <c r="I122" s="20"/>
      <c r="J122" s="20"/>
      <c r="K122" s="20"/>
      <c r="L122" s="20"/>
      <c r="M122" s="20"/>
      <c r="N122" s="20">
        <v>319000000</v>
      </c>
      <c r="O122" s="20"/>
      <c r="P122" s="20"/>
      <c r="Q122" s="20"/>
      <c r="R122" s="20"/>
      <c r="S122" s="20">
        <v>5000000</v>
      </c>
      <c r="T122" s="20"/>
      <c r="U122" s="20"/>
      <c r="V122" s="20"/>
      <c r="W122" s="20"/>
      <c r="X122" s="20"/>
      <c r="Y122" s="20"/>
      <c r="Z122" s="20"/>
      <c r="AA122" s="20"/>
      <c r="AB122" s="20">
        <f>194000000</f>
        <v>194000000</v>
      </c>
      <c r="AC122" s="21">
        <f t="shared" si="100"/>
        <v>3.4749034749034749E-2</v>
      </c>
      <c r="AD122" s="20">
        <f t="shared" si="107"/>
        <v>18000000</v>
      </c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>
        <f>+'[1]ENERO 2019'!$AF$50</f>
        <v>18000000</v>
      </c>
      <c r="AZ122" s="21">
        <f t="shared" si="83"/>
        <v>0.96525096525096521</v>
      </c>
      <c r="BA122" s="20">
        <f t="shared" si="108"/>
        <v>500000000</v>
      </c>
      <c r="BB122" s="20">
        <f t="shared" si="109"/>
        <v>0</v>
      </c>
      <c r="BC122" s="20">
        <f t="shared" si="109"/>
        <v>0</v>
      </c>
      <c r="BD122" s="20">
        <f t="shared" si="109"/>
        <v>0</v>
      </c>
      <c r="BE122" s="20">
        <f t="shared" si="110"/>
        <v>0</v>
      </c>
      <c r="BF122" s="20">
        <f t="shared" si="110"/>
        <v>0</v>
      </c>
      <c r="BG122" s="20">
        <f t="shared" si="110"/>
        <v>0</v>
      </c>
      <c r="BH122" s="20">
        <f t="shared" si="110"/>
        <v>319000000</v>
      </c>
      <c r="BI122" s="20">
        <f t="shared" si="110"/>
        <v>0</v>
      </c>
      <c r="BJ122" s="20">
        <f t="shared" si="110"/>
        <v>0</v>
      </c>
      <c r="BK122" s="20">
        <f t="shared" si="110"/>
        <v>0</v>
      </c>
      <c r="BL122" s="20">
        <f t="shared" si="110"/>
        <v>0</v>
      </c>
      <c r="BM122" s="20">
        <f t="shared" si="110"/>
        <v>5000000</v>
      </c>
      <c r="BN122" s="20">
        <f t="shared" si="110"/>
        <v>0</v>
      </c>
      <c r="BO122" s="20">
        <f t="shared" si="110"/>
        <v>0</v>
      </c>
      <c r="BP122" s="20">
        <f t="shared" si="110"/>
        <v>0</v>
      </c>
      <c r="BQ122" s="20">
        <f t="shared" si="110"/>
        <v>0</v>
      </c>
      <c r="BR122" s="20">
        <f t="shared" si="110"/>
        <v>0</v>
      </c>
      <c r="BS122" s="20">
        <f t="shared" si="110"/>
        <v>0</v>
      </c>
      <c r="BT122" s="20">
        <f t="shared" si="110"/>
        <v>0</v>
      </c>
      <c r="BU122" s="20">
        <f t="shared" si="111"/>
        <v>0</v>
      </c>
      <c r="BV122" s="20">
        <f t="shared" si="111"/>
        <v>176000000</v>
      </c>
      <c r="BW122" s="21">
        <f t="shared" si="97"/>
        <v>0</v>
      </c>
      <c r="BX122" s="20">
        <f t="shared" si="112"/>
        <v>0</v>
      </c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1">
        <f t="shared" si="71"/>
        <v>1</v>
      </c>
      <c r="CU122" s="20">
        <f t="shared" si="101"/>
        <v>518000000</v>
      </c>
      <c r="CV122" s="20">
        <f t="shared" si="113"/>
        <v>0</v>
      </c>
      <c r="CW122" s="20">
        <f t="shared" si="113"/>
        <v>0</v>
      </c>
      <c r="CX122" s="20">
        <f t="shared" si="113"/>
        <v>0</v>
      </c>
      <c r="CY122" s="20">
        <f t="shared" si="114"/>
        <v>0</v>
      </c>
      <c r="CZ122" s="20">
        <f t="shared" si="114"/>
        <v>0</v>
      </c>
      <c r="DA122" s="20">
        <f t="shared" si="114"/>
        <v>0</v>
      </c>
      <c r="DB122" s="20">
        <f t="shared" si="114"/>
        <v>319000000</v>
      </c>
      <c r="DC122" s="20">
        <f t="shared" si="114"/>
        <v>0</v>
      </c>
      <c r="DD122" s="20">
        <f t="shared" si="114"/>
        <v>0</v>
      </c>
      <c r="DE122" s="20">
        <f t="shared" si="114"/>
        <v>0</v>
      </c>
      <c r="DF122" s="20">
        <f t="shared" si="114"/>
        <v>0</v>
      </c>
      <c r="DG122" s="20">
        <f t="shared" si="114"/>
        <v>5000000</v>
      </c>
      <c r="DH122" s="20">
        <f t="shared" si="114"/>
        <v>0</v>
      </c>
      <c r="DI122" s="20">
        <f t="shared" si="114"/>
        <v>0</v>
      </c>
      <c r="DJ122" s="20">
        <f t="shared" si="114"/>
        <v>0</v>
      </c>
      <c r="DK122" s="20">
        <f t="shared" si="114"/>
        <v>0</v>
      </c>
      <c r="DL122" s="20">
        <f t="shared" si="114"/>
        <v>0</v>
      </c>
      <c r="DM122" s="20">
        <f t="shared" si="114"/>
        <v>0</v>
      </c>
      <c r="DN122" s="20">
        <f t="shared" si="114"/>
        <v>0</v>
      </c>
      <c r="DO122" s="20">
        <f t="shared" si="115"/>
        <v>0</v>
      </c>
      <c r="DP122" s="20">
        <f t="shared" si="115"/>
        <v>194000000</v>
      </c>
      <c r="DR122" s="175"/>
    </row>
    <row r="123" spans="1:125" s="70" customFormat="1" ht="90.75" hidden="1" customHeight="1" x14ac:dyDescent="0.3">
      <c r="A123" s="197"/>
      <c r="B123" s="213"/>
      <c r="C123" s="162" t="s">
        <v>348</v>
      </c>
      <c r="D123" s="151" t="s">
        <v>349</v>
      </c>
      <c r="E123" s="163">
        <v>211</v>
      </c>
      <c r="F123" s="149" t="s">
        <v>350</v>
      </c>
      <c r="G123" s="20">
        <f t="shared" si="59"/>
        <v>318255443</v>
      </c>
      <c r="H123" s="24"/>
      <c r="I123" s="20"/>
      <c r="J123" s="68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>
        <v>240806613</v>
      </c>
      <c r="X123" s="20"/>
      <c r="Y123" s="20"/>
      <c r="Z123" s="20"/>
      <c r="AA123" s="20"/>
      <c r="AB123" s="20">
        <f>77448830</f>
        <v>77448830</v>
      </c>
      <c r="AC123" s="69">
        <f t="shared" si="100"/>
        <v>1.5710650390981688E-2</v>
      </c>
      <c r="AD123" s="20">
        <f t="shared" si="107"/>
        <v>5000000</v>
      </c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>
        <f>+'[1]ENERO 2019'!$AF$56</f>
        <v>5000000</v>
      </c>
      <c r="AZ123" s="69">
        <f t="shared" si="83"/>
        <v>0.98428934960901826</v>
      </c>
      <c r="BA123" s="20">
        <f t="shared" si="108"/>
        <v>313255443</v>
      </c>
      <c r="BB123" s="20">
        <f t="shared" si="109"/>
        <v>0</v>
      </c>
      <c r="BC123" s="20">
        <f t="shared" si="109"/>
        <v>0</v>
      </c>
      <c r="BD123" s="20">
        <f t="shared" si="109"/>
        <v>0</v>
      </c>
      <c r="BE123" s="20">
        <f t="shared" si="110"/>
        <v>0</v>
      </c>
      <c r="BF123" s="20">
        <f t="shared" si="110"/>
        <v>0</v>
      </c>
      <c r="BG123" s="20">
        <f t="shared" si="110"/>
        <v>0</v>
      </c>
      <c r="BH123" s="20">
        <f t="shared" si="110"/>
        <v>0</v>
      </c>
      <c r="BI123" s="20">
        <f t="shared" si="110"/>
        <v>0</v>
      </c>
      <c r="BJ123" s="20">
        <f t="shared" si="110"/>
        <v>0</v>
      </c>
      <c r="BK123" s="20">
        <f t="shared" si="110"/>
        <v>0</v>
      </c>
      <c r="BL123" s="20">
        <f t="shared" si="110"/>
        <v>0</v>
      </c>
      <c r="BM123" s="20">
        <f t="shared" si="110"/>
        <v>0</v>
      </c>
      <c r="BN123" s="20">
        <f t="shared" si="110"/>
        <v>0</v>
      </c>
      <c r="BO123" s="20">
        <f t="shared" si="110"/>
        <v>0</v>
      </c>
      <c r="BP123" s="20">
        <f t="shared" si="110"/>
        <v>0</v>
      </c>
      <c r="BQ123" s="20">
        <f t="shared" si="110"/>
        <v>240806613</v>
      </c>
      <c r="BR123" s="20">
        <f t="shared" si="110"/>
        <v>0</v>
      </c>
      <c r="BS123" s="20">
        <f t="shared" si="110"/>
        <v>0</v>
      </c>
      <c r="BT123" s="20">
        <f t="shared" si="110"/>
        <v>0</v>
      </c>
      <c r="BU123" s="20">
        <f t="shared" si="111"/>
        <v>0</v>
      </c>
      <c r="BV123" s="20">
        <f t="shared" si="111"/>
        <v>72448830</v>
      </c>
      <c r="BW123" s="69">
        <f t="shared" si="97"/>
        <v>0</v>
      </c>
      <c r="BX123" s="20">
        <f t="shared" si="112"/>
        <v>0</v>
      </c>
      <c r="BY123" s="68"/>
      <c r="BZ123" s="68"/>
      <c r="CA123" s="68"/>
      <c r="CB123" s="68"/>
      <c r="CC123" s="68"/>
      <c r="CD123" s="68"/>
      <c r="CE123" s="68"/>
      <c r="CF123" s="68"/>
      <c r="CG123" s="68"/>
      <c r="CH123" s="68"/>
      <c r="CI123" s="68"/>
      <c r="CJ123" s="68"/>
      <c r="CK123" s="68"/>
      <c r="CL123" s="68"/>
      <c r="CM123" s="68"/>
      <c r="CN123" s="68"/>
      <c r="CO123" s="68"/>
      <c r="CP123" s="68"/>
      <c r="CQ123" s="68"/>
      <c r="CR123" s="68"/>
      <c r="CS123" s="68"/>
      <c r="CT123" s="69">
        <f t="shared" si="71"/>
        <v>1</v>
      </c>
      <c r="CU123" s="20">
        <f t="shared" si="101"/>
        <v>318255443</v>
      </c>
      <c r="CV123" s="20">
        <f t="shared" si="113"/>
        <v>0</v>
      </c>
      <c r="CW123" s="20">
        <f t="shared" si="113"/>
        <v>0</v>
      </c>
      <c r="CX123" s="20">
        <f t="shared" si="113"/>
        <v>0</v>
      </c>
      <c r="CY123" s="20">
        <f t="shared" si="114"/>
        <v>0</v>
      </c>
      <c r="CZ123" s="20">
        <f t="shared" si="114"/>
        <v>0</v>
      </c>
      <c r="DA123" s="20">
        <f t="shared" si="114"/>
        <v>0</v>
      </c>
      <c r="DB123" s="20">
        <f t="shared" si="114"/>
        <v>0</v>
      </c>
      <c r="DC123" s="20">
        <f t="shared" si="114"/>
        <v>0</v>
      </c>
      <c r="DD123" s="20">
        <f t="shared" si="114"/>
        <v>0</v>
      </c>
      <c r="DE123" s="20">
        <f t="shared" si="114"/>
        <v>0</v>
      </c>
      <c r="DF123" s="20">
        <f t="shared" si="114"/>
        <v>0</v>
      </c>
      <c r="DG123" s="20">
        <f t="shared" si="114"/>
        <v>0</v>
      </c>
      <c r="DH123" s="20">
        <f t="shared" si="114"/>
        <v>0</v>
      </c>
      <c r="DI123" s="20">
        <f t="shared" si="114"/>
        <v>0</v>
      </c>
      <c r="DJ123" s="20">
        <f t="shared" si="114"/>
        <v>0</v>
      </c>
      <c r="DK123" s="20">
        <f t="shared" si="114"/>
        <v>240806613</v>
      </c>
      <c r="DL123" s="20">
        <f t="shared" si="114"/>
        <v>0</v>
      </c>
      <c r="DM123" s="20">
        <f t="shared" si="114"/>
        <v>0</v>
      </c>
      <c r="DN123" s="20">
        <f t="shared" si="114"/>
        <v>0</v>
      </c>
      <c r="DO123" s="20">
        <f t="shared" si="115"/>
        <v>0</v>
      </c>
      <c r="DP123" s="20">
        <f t="shared" si="115"/>
        <v>77448830</v>
      </c>
      <c r="DR123" s="172"/>
    </row>
    <row r="124" spans="1:125" ht="29.25" hidden="1" customHeight="1" x14ac:dyDescent="0.3">
      <c r="A124" s="197"/>
      <c r="B124" s="213"/>
      <c r="C124" s="150" t="s">
        <v>351</v>
      </c>
      <c r="D124" s="45" t="s">
        <v>352</v>
      </c>
      <c r="E124" s="161">
        <v>211</v>
      </c>
      <c r="F124" s="149" t="s">
        <v>353</v>
      </c>
      <c r="G124" s="20">
        <f t="shared" si="59"/>
        <v>372500000</v>
      </c>
      <c r="H124" s="30"/>
      <c r="I124" s="20"/>
      <c r="J124" s="20"/>
      <c r="K124" s="20"/>
      <c r="L124" s="20"/>
      <c r="M124" s="20"/>
      <c r="N124" s="20">
        <v>343000000</v>
      </c>
      <c r="O124" s="20"/>
      <c r="P124" s="20"/>
      <c r="Q124" s="20"/>
      <c r="R124" s="20"/>
      <c r="S124" s="20"/>
      <c r="T124" s="20">
        <v>25000000</v>
      </c>
      <c r="U124" s="20"/>
      <c r="V124" s="20"/>
      <c r="W124" s="20"/>
      <c r="X124" s="20"/>
      <c r="Y124" s="20"/>
      <c r="Z124" s="20"/>
      <c r="AA124" s="20"/>
      <c r="AB124" s="20">
        <f>4500000</f>
        <v>4500000</v>
      </c>
      <c r="AC124" s="21">
        <f t="shared" si="100"/>
        <v>6.7114093959731542E-3</v>
      </c>
      <c r="AD124" s="20">
        <f t="shared" si="107"/>
        <v>2500000</v>
      </c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68">
        <f>+'[1]ENERO 2019'!$AF$63</f>
        <v>2500000</v>
      </c>
      <c r="AZ124" s="21">
        <f t="shared" si="83"/>
        <v>0.99328859060402686</v>
      </c>
      <c r="BA124" s="20">
        <f t="shared" si="108"/>
        <v>370000000</v>
      </c>
      <c r="BB124" s="20">
        <f t="shared" si="109"/>
        <v>0</v>
      </c>
      <c r="BC124" s="20">
        <f t="shared" si="109"/>
        <v>0</v>
      </c>
      <c r="BD124" s="20">
        <f t="shared" si="109"/>
        <v>0</v>
      </c>
      <c r="BE124" s="20">
        <f t="shared" si="110"/>
        <v>0</v>
      </c>
      <c r="BF124" s="20">
        <f t="shared" si="110"/>
        <v>0</v>
      </c>
      <c r="BG124" s="20">
        <f t="shared" si="110"/>
        <v>0</v>
      </c>
      <c r="BH124" s="20">
        <f t="shared" si="110"/>
        <v>343000000</v>
      </c>
      <c r="BI124" s="20">
        <f t="shared" si="110"/>
        <v>0</v>
      </c>
      <c r="BJ124" s="20">
        <f t="shared" si="110"/>
        <v>0</v>
      </c>
      <c r="BK124" s="20">
        <f t="shared" si="110"/>
        <v>0</v>
      </c>
      <c r="BL124" s="20">
        <f t="shared" si="110"/>
        <v>0</v>
      </c>
      <c r="BM124" s="20">
        <f t="shared" si="110"/>
        <v>0</v>
      </c>
      <c r="BN124" s="20">
        <f t="shared" si="110"/>
        <v>25000000</v>
      </c>
      <c r="BO124" s="20">
        <f t="shared" si="110"/>
        <v>0</v>
      </c>
      <c r="BP124" s="20">
        <f t="shared" si="110"/>
        <v>0</v>
      </c>
      <c r="BQ124" s="20">
        <f t="shared" si="110"/>
        <v>0</v>
      </c>
      <c r="BR124" s="20">
        <f t="shared" si="110"/>
        <v>0</v>
      </c>
      <c r="BS124" s="20">
        <f t="shared" si="110"/>
        <v>0</v>
      </c>
      <c r="BT124" s="20">
        <f t="shared" si="110"/>
        <v>0</v>
      </c>
      <c r="BU124" s="20">
        <f t="shared" si="111"/>
        <v>0</v>
      </c>
      <c r="BV124" s="20">
        <f t="shared" si="111"/>
        <v>2000000</v>
      </c>
      <c r="BW124" s="21">
        <f t="shared" si="97"/>
        <v>0</v>
      </c>
      <c r="BX124" s="20">
        <f t="shared" si="112"/>
        <v>0</v>
      </c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1">
        <f t="shared" si="71"/>
        <v>1</v>
      </c>
      <c r="CU124" s="20">
        <f t="shared" si="101"/>
        <v>372500000</v>
      </c>
      <c r="CV124" s="20">
        <f t="shared" si="113"/>
        <v>0</v>
      </c>
      <c r="CW124" s="20">
        <f t="shared" si="113"/>
        <v>0</v>
      </c>
      <c r="CX124" s="20">
        <f t="shared" si="113"/>
        <v>0</v>
      </c>
      <c r="CY124" s="20">
        <f t="shared" si="114"/>
        <v>0</v>
      </c>
      <c r="CZ124" s="20">
        <f t="shared" si="114"/>
        <v>0</v>
      </c>
      <c r="DA124" s="20">
        <f t="shared" si="114"/>
        <v>0</v>
      </c>
      <c r="DB124" s="20">
        <f t="shared" si="114"/>
        <v>343000000</v>
      </c>
      <c r="DC124" s="20">
        <f t="shared" si="114"/>
        <v>0</v>
      </c>
      <c r="DD124" s="20">
        <f t="shared" si="114"/>
        <v>0</v>
      </c>
      <c r="DE124" s="20">
        <f t="shared" si="114"/>
        <v>0</v>
      </c>
      <c r="DF124" s="20">
        <f t="shared" si="114"/>
        <v>0</v>
      </c>
      <c r="DG124" s="20">
        <f t="shared" si="114"/>
        <v>0</v>
      </c>
      <c r="DH124" s="20">
        <f t="shared" si="114"/>
        <v>25000000</v>
      </c>
      <c r="DI124" s="20">
        <f t="shared" si="114"/>
        <v>0</v>
      </c>
      <c r="DJ124" s="20">
        <f t="shared" si="114"/>
        <v>0</v>
      </c>
      <c r="DK124" s="20">
        <f t="shared" si="114"/>
        <v>0</v>
      </c>
      <c r="DL124" s="20">
        <f t="shared" si="114"/>
        <v>0</v>
      </c>
      <c r="DM124" s="20">
        <f t="shared" si="114"/>
        <v>0</v>
      </c>
      <c r="DN124" s="20">
        <f t="shared" si="114"/>
        <v>0</v>
      </c>
      <c r="DO124" s="20">
        <f t="shared" si="115"/>
        <v>0</v>
      </c>
      <c r="DP124" s="20">
        <f t="shared" si="115"/>
        <v>4500000</v>
      </c>
      <c r="DR124" s="172"/>
    </row>
    <row r="125" spans="1:125" ht="36" hidden="1" customHeight="1" x14ac:dyDescent="0.3">
      <c r="A125" s="197"/>
      <c r="B125" s="213"/>
      <c r="C125" s="150" t="s">
        <v>354</v>
      </c>
      <c r="D125" s="45" t="s">
        <v>355</v>
      </c>
      <c r="E125" s="161">
        <v>211</v>
      </c>
      <c r="F125" s="149" t="s">
        <v>293</v>
      </c>
      <c r="G125" s="20">
        <f t="shared" si="59"/>
        <v>365340125</v>
      </c>
      <c r="H125" s="30"/>
      <c r="I125" s="20">
        <v>258340125</v>
      </c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>
        <v>107000000</v>
      </c>
      <c r="X125" s="20"/>
      <c r="Y125" s="20"/>
      <c r="Z125" s="20"/>
      <c r="AA125" s="20"/>
      <c r="AB125" s="20"/>
      <c r="AC125" s="21">
        <f t="shared" si="100"/>
        <v>0.88296716108037676</v>
      </c>
      <c r="AD125" s="20">
        <f t="shared" si="107"/>
        <v>322583333</v>
      </c>
      <c r="AE125" s="20"/>
      <c r="AF125" s="20">
        <f>+'[1]ENERO 2019'!$K$70</f>
        <v>258340125</v>
      </c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>
        <f>+'[1]ENERO 2019'!$Y$70</f>
        <v>64243208</v>
      </c>
      <c r="AU125" s="20"/>
      <c r="AV125" s="20"/>
      <c r="AW125" s="20"/>
      <c r="AX125" s="20"/>
      <c r="AY125" s="20"/>
      <c r="AZ125" s="21">
        <f t="shared" si="83"/>
        <v>0.11703283891962324</v>
      </c>
      <c r="BA125" s="20">
        <f t="shared" si="108"/>
        <v>42756792</v>
      </c>
      <c r="BB125" s="20">
        <f t="shared" si="109"/>
        <v>0</v>
      </c>
      <c r="BC125" s="20">
        <f t="shared" si="109"/>
        <v>0</v>
      </c>
      <c r="BD125" s="20">
        <f t="shared" si="109"/>
        <v>0</v>
      </c>
      <c r="BE125" s="20">
        <f t="shared" si="110"/>
        <v>0</v>
      </c>
      <c r="BF125" s="20">
        <f t="shared" si="110"/>
        <v>0</v>
      </c>
      <c r="BG125" s="20">
        <f t="shared" si="110"/>
        <v>0</v>
      </c>
      <c r="BH125" s="20">
        <f t="shared" si="110"/>
        <v>0</v>
      </c>
      <c r="BI125" s="20">
        <f t="shared" si="110"/>
        <v>0</v>
      </c>
      <c r="BJ125" s="20">
        <f t="shared" si="110"/>
        <v>0</v>
      </c>
      <c r="BK125" s="20">
        <f t="shared" si="110"/>
        <v>0</v>
      </c>
      <c r="BL125" s="20">
        <f t="shared" si="110"/>
        <v>0</v>
      </c>
      <c r="BM125" s="20">
        <f t="shared" si="110"/>
        <v>0</v>
      </c>
      <c r="BN125" s="20">
        <f t="shared" si="110"/>
        <v>0</v>
      </c>
      <c r="BO125" s="20">
        <f t="shared" si="110"/>
        <v>0</v>
      </c>
      <c r="BP125" s="20">
        <f t="shared" si="110"/>
        <v>0</v>
      </c>
      <c r="BQ125" s="20">
        <f t="shared" si="110"/>
        <v>42756792</v>
      </c>
      <c r="BR125" s="20">
        <f t="shared" si="110"/>
        <v>0</v>
      </c>
      <c r="BS125" s="20">
        <f t="shared" si="110"/>
        <v>0</v>
      </c>
      <c r="BT125" s="20">
        <f t="shared" si="110"/>
        <v>0</v>
      </c>
      <c r="BU125" s="20">
        <f t="shared" si="111"/>
        <v>0</v>
      </c>
      <c r="BV125" s="20">
        <f t="shared" si="111"/>
        <v>0</v>
      </c>
      <c r="BW125" s="21">
        <f t="shared" si="97"/>
        <v>0.87318431557442533</v>
      </c>
      <c r="BX125" s="20">
        <f t="shared" si="112"/>
        <v>319009267</v>
      </c>
      <c r="BY125" s="20"/>
      <c r="BZ125" s="20">
        <f>+'[1]ENERO 2019'!$H$71</f>
        <v>256425934</v>
      </c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>
        <f>+'[1]ENERO 2019'!$H$95</f>
        <v>62583333</v>
      </c>
      <c r="CO125" s="20"/>
      <c r="CP125" s="20"/>
      <c r="CQ125" s="20"/>
      <c r="CR125" s="20"/>
      <c r="CS125" s="20"/>
      <c r="CT125" s="21">
        <f t="shared" si="71"/>
        <v>0.12681568442557467</v>
      </c>
      <c r="CU125" s="20">
        <f t="shared" si="101"/>
        <v>46330858</v>
      </c>
      <c r="CV125" s="20">
        <f t="shared" si="113"/>
        <v>0</v>
      </c>
      <c r="CW125" s="20">
        <f t="shared" si="113"/>
        <v>1914191</v>
      </c>
      <c r="CX125" s="20">
        <f t="shared" si="113"/>
        <v>0</v>
      </c>
      <c r="CY125" s="20">
        <f t="shared" si="114"/>
        <v>0</v>
      </c>
      <c r="CZ125" s="20">
        <f t="shared" si="114"/>
        <v>0</v>
      </c>
      <c r="DA125" s="20">
        <f t="shared" si="114"/>
        <v>0</v>
      </c>
      <c r="DB125" s="20">
        <f t="shared" si="114"/>
        <v>0</v>
      </c>
      <c r="DC125" s="20">
        <f t="shared" si="114"/>
        <v>0</v>
      </c>
      <c r="DD125" s="20">
        <f t="shared" si="114"/>
        <v>0</v>
      </c>
      <c r="DE125" s="20">
        <f t="shared" si="114"/>
        <v>0</v>
      </c>
      <c r="DF125" s="20">
        <f t="shared" si="114"/>
        <v>0</v>
      </c>
      <c r="DG125" s="20">
        <f t="shared" si="114"/>
        <v>0</v>
      </c>
      <c r="DH125" s="20">
        <f t="shared" si="114"/>
        <v>0</v>
      </c>
      <c r="DI125" s="20">
        <f t="shared" si="114"/>
        <v>0</v>
      </c>
      <c r="DJ125" s="20">
        <f t="shared" si="114"/>
        <v>0</v>
      </c>
      <c r="DK125" s="20">
        <f t="shared" si="114"/>
        <v>44416667</v>
      </c>
      <c r="DL125" s="20">
        <f t="shared" si="114"/>
        <v>0</v>
      </c>
      <c r="DM125" s="20">
        <f t="shared" si="114"/>
        <v>0</v>
      </c>
      <c r="DN125" s="20">
        <f t="shared" si="114"/>
        <v>0</v>
      </c>
      <c r="DO125" s="20">
        <f t="shared" si="115"/>
        <v>0</v>
      </c>
      <c r="DP125" s="20">
        <f t="shared" si="115"/>
        <v>0</v>
      </c>
      <c r="DR125" s="171"/>
    </row>
    <row r="126" spans="1:125" ht="54.75" hidden="1" customHeight="1" x14ac:dyDescent="0.3">
      <c r="A126" s="197"/>
      <c r="B126" s="207"/>
      <c r="C126" s="150" t="s">
        <v>356</v>
      </c>
      <c r="D126" s="45" t="s">
        <v>357</v>
      </c>
      <c r="E126" s="161">
        <v>211</v>
      </c>
      <c r="F126" s="149" t="s">
        <v>293</v>
      </c>
      <c r="G126" s="20">
        <f t="shared" si="59"/>
        <v>5000000</v>
      </c>
      <c r="H126" s="30"/>
      <c r="I126" s="20">
        <v>5000000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1">
        <f t="shared" si="100"/>
        <v>0</v>
      </c>
      <c r="AD126" s="20">
        <f t="shared" si="107"/>
        <v>0</v>
      </c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1">
        <f t="shared" si="83"/>
        <v>1</v>
      </c>
      <c r="BA126" s="20">
        <f t="shared" si="108"/>
        <v>5000000</v>
      </c>
      <c r="BB126" s="20">
        <f t="shared" si="109"/>
        <v>0</v>
      </c>
      <c r="BC126" s="20">
        <f t="shared" si="109"/>
        <v>5000000</v>
      </c>
      <c r="BD126" s="20">
        <f t="shared" si="109"/>
        <v>0</v>
      </c>
      <c r="BE126" s="20">
        <f t="shared" si="110"/>
        <v>0</v>
      </c>
      <c r="BF126" s="20">
        <f t="shared" si="110"/>
        <v>0</v>
      </c>
      <c r="BG126" s="20">
        <f t="shared" si="110"/>
        <v>0</v>
      </c>
      <c r="BH126" s="20">
        <f t="shared" si="110"/>
        <v>0</v>
      </c>
      <c r="BI126" s="20">
        <f t="shared" si="110"/>
        <v>0</v>
      </c>
      <c r="BJ126" s="20">
        <f t="shared" si="110"/>
        <v>0</v>
      </c>
      <c r="BK126" s="20">
        <f t="shared" si="110"/>
        <v>0</v>
      </c>
      <c r="BL126" s="20">
        <f t="shared" si="110"/>
        <v>0</v>
      </c>
      <c r="BM126" s="20">
        <f t="shared" si="110"/>
        <v>0</v>
      </c>
      <c r="BN126" s="20">
        <f t="shared" si="110"/>
        <v>0</v>
      </c>
      <c r="BO126" s="20">
        <f t="shared" si="110"/>
        <v>0</v>
      </c>
      <c r="BP126" s="20">
        <f t="shared" si="110"/>
        <v>0</v>
      </c>
      <c r="BQ126" s="20">
        <f t="shared" si="110"/>
        <v>0</v>
      </c>
      <c r="BR126" s="20">
        <f t="shared" si="110"/>
        <v>0</v>
      </c>
      <c r="BS126" s="20">
        <f t="shared" si="110"/>
        <v>0</v>
      </c>
      <c r="BT126" s="20">
        <f t="shared" si="110"/>
        <v>0</v>
      </c>
      <c r="BU126" s="20">
        <f t="shared" si="111"/>
        <v>0</v>
      </c>
      <c r="BV126" s="20">
        <f t="shared" si="111"/>
        <v>0</v>
      </c>
      <c r="BW126" s="21">
        <f t="shared" si="97"/>
        <v>0</v>
      </c>
      <c r="BX126" s="20">
        <f t="shared" si="112"/>
        <v>0</v>
      </c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1">
        <f t="shared" si="71"/>
        <v>1</v>
      </c>
      <c r="CU126" s="20">
        <f t="shared" si="101"/>
        <v>5000000</v>
      </c>
      <c r="CV126" s="20">
        <f t="shared" si="113"/>
        <v>0</v>
      </c>
      <c r="CW126" s="20">
        <f t="shared" si="113"/>
        <v>5000000</v>
      </c>
      <c r="CX126" s="20">
        <f t="shared" si="113"/>
        <v>0</v>
      </c>
      <c r="CY126" s="20">
        <f t="shared" si="114"/>
        <v>0</v>
      </c>
      <c r="CZ126" s="20">
        <f t="shared" si="114"/>
        <v>0</v>
      </c>
      <c r="DA126" s="20">
        <f t="shared" si="114"/>
        <v>0</v>
      </c>
      <c r="DB126" s="20">
        <f t="shared" si="114"/>
        <v>0</v>
      </c>
      <c r="DC126" s="20">
        <f t="shared" si="114"/>
        <v>0</v>
      </c>
      <c r="DD126" s="20">
        <f t="shared" si="114"/>
        <v>0</v>
      </c>
      <c r="DE126" s="20">
        <f t="shared" si="114"/>
        <v>0</v>
      </c>
      <c r="DF126" s="20">
        <f t="shared" si="114"/>
        <v>0</v>
      </c>
      <c r="DG126" s="20">
        <f t="shared" si="114"/>
        <v>0</v>
      </c>
      <c r="DH126" s="20">
        <f t="shared" si="114"/>
        <v>0</v>
      </c>
      <c r="DI126" s="20">
        <f t="shared" si="114"/>
        <v>0</v>
      </c>
      <c r="DJ126" s="20">
        <f t="shared" si="114"/>
        <v>0</v>
      </c>
      <c r="DK126" s="20">
        <f t="shared" si="114"/>
        <v>0</v>
      </c>
      <c r="DL126" s="20">
        <f t="shared" si="114"/>
        <v>0</v>
      </c>
      <c r="DM126" s="20">
        <f t="shared" si="114"/>
        <v>0</v>
      </c>
      <c r="DN126" s="20">
        <f t="shared" si="114"/>
        <v>0</v>
      </c>
      <c r="DO126" s="20">
        <f t="shared" si="115"/>
        <v>0</v>
      </c>
      <c r="DP126" s="20">
        <f t="shared" si="115"/>
        <v>0</v>
      </c>
      <c r="DR126" s="176"/>
    </row>
    <row r="127" spans="1:125" ht="38.25" hidden="1" customHeight="1" x14ac:dyDescent="0.3">
      <c r="A127" s="197" t="s">
        <v>330</v>
      </c>
      <c r="B127" s="204" t="s">
        <v>358</v>
      </c>
      <c r="C127" s="150" t="s">
        <v>359</v>
      </c>
      <c r="D127" s="45" t="s">
        <v>360</v>
      </c>
      <c r="E127" s="161">
        <v>510</v>
      </c>
      <c r="F127" s="149" t="s">
        <v>361</v>
      </c>
      <c r="G127" s="20">
        <f t="shared" si="59"/>
        <v>120000000</v>
      </c>
      <c r="H127" s="20"/>
      <c r="I127" s="20">
        <v>120000000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1">
        <f t="shared" si="100"/>
        <v>1</v>
      </c>
      <c r="AD127" s="20">
        <f t="shared" si="107"/>
        <v>120000000</v>
      </c>
      <c r="AE127" s="20"/>
      <c r="AF127" s="20">
        <f>+'[1]ENERO 2019'!$K$1023</f>
        <v>120000000</v>
      </c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1">
        <f t="shared" si="83"/>
        <v>0</v>
      </c>
      <c r="BA127" s="20">
        <f t="shared" si="108"/>
        <v>0</v>
      </c>
      <c r="BB127" s="20">
        <f t="shared" si="109"/>
        <v>0</v>
      </c>
      <c r="BC127" s="20">
        <f t="shared" si="109"/>
        <v>0</v>
      </c>
      <c r="BD127" s="20">
        <f t="shared" si="109"/>
        <v>0</v>
      </c>
      <c r="BE127" s="20">
        <f t="shared" si="110"/>
        <v>0</v>
      </c>
      <c r="BF127" s="20">
        <f t="shared" si="110"/>
        <v>0</v>
      </c>
      <c r="BG127" s="20">
        <f t="shared" si="110"/>
        <v>0</v>
      </c>
      <c r="BH127" s="20">
        <f t="shared" si="110"/>
        <v>0</v>
      </c>
      <c r="BI127" s="20">
        <f t="shared" si="110"/>
        <v>0</v>
      </c>
      <c r="BJ127" s="20">
        <f t="shared" si="110"/>
        <v>0</v>
      </c>
      <c r="BK127" s="20">
        <f t="shared" si="110"/>
        <v>0</v>
      </c>
      <c r="BL127" s="20">
        <f t="shared" si="110"/>
        <v>0</v>
      </c>
      <c r="BM127" s="20">
        <f t="shared" si="110"/>
        <v>0</v>
      </c>
      <c r="BN127" s="20">
        <f t="shared" si="110"/>
        <v>0</v>
      </c>
      <c r="BO127" s="20">
        <f t="shared" si="110"/>
        <v>0</v>
      </c>
      <c r="BP127" s="20">
        <f t="shared" si="110"/>
        <v>0</v>
      </c>
      <c r="BQ127" s="20">
        <f t="shared" si="110"/>
        <v>0</v>
      </c>
      <c r="BR127" s="20">
        <f t="shared" si="110"/>
        <v>0</v>
      </c>
      <c r="BS127" s="20">
        <f t="shared" si="110"/>
        <v>0</v>
      </c>
      <c r="BT127" s="20">
        <f t="shared" si="110"/>
        <v>0</v>
      </c>
      <c r="BU127" s="20">
        <f t="shared" si="111"/>
        <v>0</v>
      </c>
      <c r="BV127" s="20">
        <f t="shared" si="111"/>
        <v>0</v>
      </c>
      <c r="BW127" s="21">
        <f t="shared" si="97"/>
        <v>0.59797220833333331</v>
      </c>
      <c r="BX127" s="20">
        <f t="shared" si="112"/>
        <v>71756665</v>
      </c>
      <c r="BY127" s="20"/>
      <c r="BZ127" s="20">
        <f>+'[1]ENERO 2019'!$H$1024</f>
        <v>71756665</v>
      </c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1">
        <f t="shared" si="71"/>
        <v>0.40202779166666669</v>
      </c>
      <c r="CU127" s="20">
        <f t="shared" si="101"/>
        <v>48243335</v>
      </c>
      <c r="CV127" s="20">
        <f t="shared" si="113"/>
        <v>0</v>
      </c>
      <c r="CW127" s="20">
        <f t="shared" si="113"/>
        <v>48243335</v>
      </c>
      <c r="CX127" s="20">
        <f t="shared" si="113"/>
        <v>0</v>
      </c>
      <c r="CY127" s="20">
        <f t="shared" si="114"/>
        <v>0</v>
      </c>
      <c r="CZ127" s="20">
        <f t="shared" si="114"/>
        <v>0</v>
      </c>
      <c r="DA127" s="20">
        <f t="shared" si="114"/>
        <v>0</v>
      </c>
      <c r="DB127" s="20">
        <f t="shared" si="114"/>
        <v>0</v>
      </c>
      <c r="DC127" s="20">
        <f t="shared" si="114"/>
        <v>0</v>
      </c>
      <c r="DD127" s="20">
        <f t="shared" si="114"/>
        <v>0</v>
      </c>
      <c r="DE127" s="20">
        <f t="shared" si="114"/>
        <v>0</v>
      </c>
      <c r="DF127" s="20">
        <f t="shared" si="114"/>
        <v>0</v>
      </c>
      <c r="DG127" s="20">
        <f t="shared" si="114"/>
        <v>0</v>
      </c>
      <c r="DH127" s="20">
        <f t="shared" si="114"/>
        <v>0</v>
      </c>
      <c r="DI127" s="20">
        <f t="shared" si="114"/>
        <v>0</v>
      </c>
      <c r="DJ127" s="20">
        <f t="shared" si="114"/>
        <v>0</v>
      </c>
      <c r="DK127" s="20">
        <f t="shared" si="114"/>
        <v>0</v>
      </c>
      <c r="DL127" s="20">
        <f t="shared" si="114"/>
        <v>0</v>
      </c>
      <c r="DM127" s="20">
        <f t="shared" si="114"/>
        <v>0</v>
      </c>
      <c r="DN127" s="20">
        <f t="shared" si="114"/>
        <v>0</v>
      </c>
      <c r="DO127" s="20">
        <f t="shared" si="115"/>
        <v>0</v>
      </c>
      <c r="DP127" s="20">
        <f t="shared" si="115"/>
        <v>0</v>
      </c>
      <c r="DR127" s="177" t="s">
        <v>400</v>
      </c>
    </row>
    <row r="128" spans="1:125" ht="36" hidden="1" customHeight="1" x14ac:dyDescent="0.3">
      <c r="A128" s="197"/>
      <c r="B128" s="205"/>
      <c r="C128" s="150" t="s">
        <v>362</v>
      </c>
      <c r="D128" s="45" t="s">
        <v>363</v>
      </c>
      <c r="E128" s="161">
        <v>510</v>
      </c>
      <c r="F128" s="149" t="s">
        <v>361</v>
      </c>
      <c r="G128" s="20">
        <f t="shared" si="59"/>
        <v>118270473</v>
      </c>
      <c r="H128" s="20"/>
      <c r="I128" s="20">
        <v>118270473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1">
        <f t="shared" si="100"/>
        <v>1</v>
      </c>
      <c r="AD128" s="20">
        <f t="shared" si="107"/>
        <v>118270473</v>
      </c>
      <c r="AE128" s="20"/>
      <c r="AF128" s="20">
        <f>+'[1]ENERO 2019'!$K$1036</f>
        <v>118270473</v>
      </c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1">
        <f t="shared" si="83"/>
        <v>0</v>
      </c>
      <c r="BA128" s="20">
        <f t="shared" si="108"/>
        <v>0</v>
      </c>
      <c r="BB128" s="20">
        <f t="shared" si="109"/>
        <v>0</v>
      </c>
      <c r="BC128" s="20">
        <f t="shared" si="109"/>
        <v>0</v>
      </c>
      <c r="BD128" s="20">
        <f t="shared" si="109"/>
        <v>0</v>
      </c>
      <c r="BE128" s="20">
        <f t="shared" si="110"/>
        <v>0</v>
      </c>
      <c r="BF128" s="20">
        <f t="shared" si="110"/>
        <v>0</v>
      </c>
      <c r="BG128" s="20">
        <f t="shared" si="110"/>
        <v>0</v>
      </c>
      <c r="BH128" s="20">
        <f t="shared" si="110"/>
        <v>0</v>
      </c>
      <c r="BI128" s="20">
        <f t="shared" si="110"/>
        <v>0</v>
      </c>
      <c r="BJ128" s="20">
        <f t="shared" si="110"/>
        <v>0</v>
      </c>
      <c r="BK128" s="20">
        <f t="shared" si="110"/>
        <v>0</v>
      </c>
      <c r="BL128" s="20">
        <f t="shared" si="110"/>
        <v>0</v>
      </c>
      <c r="BM128" s="20">
        <f t="shared" si="110"/>
        <v>0</v>
      </c>
      <c r="BN128" s="20">
        <f t="shared" si="110"/>
        <v>0</v>
      </c>
      <c r="BO128" s="20">
        <f t="shared" si="110"/>
        <v>0</v>
      </c>
      <c r="BP128" s="20">
        <f t="shared" si="110"/>
        <v>0</v>
      </c>
      <c r="BQ128" s="20">
        <f t="shared" si="110"/>
        <v>0</v>
      </c>
      <c r="BR128" s="20">
        <f t="shared" si="110"/>
        <v>0</v>
      </c>
      <c r="BS128" s="20">
        <f t="shared" si="110"/>
        <v>0</v>
      </c>
      <c r="BT128" s="20">
        <f t="shared" si="110"/>
        <v>0</v>
      </c>
      <c r="BU128" s="20">
        <f t="shared" si="111"/>
        <v>0</v>
      </c>
      <c r="BV128" s="20">
        <f t="shared" si="111"/>
        <v>0</v>
      </c>
      <c r="BW128" s="21">
        <f t="shared" si="97"/>
        <v>0.50378875207508467</v>
      </c>
      <c r="BX128" s="20">
        <f t="shared" si="112"/>
        <v>59583334</v>
      </c>
      <c r="BY128" s="20"/>
      <c r="BZ128" s="20">
        <f>+'[1]ENERO 2019'!$H$1037</f>
        <v>59583334</v>
      </c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1">
        <f t="shared" si="71"/>
        <v>0.49621124792491533</v>
      </c>
      <c r="CU128" s="20">
        <f t="shared" si="101"/>
        <v>58687139</v>
      </c>
      <c r="CV128" s="20">
        <f t="shared" si="113"/>
        <v>0</v>
      </c>
      <c r="CW128" s="20">
        <f t="shared" si="113"/>
        <v>58687139</v>
      </c>
      <c r="CX128" s="20">
        <f t="shared" si="113"/>
        <v>0</v>
      </c>
      <c r="CY128" s="20">
        <f t="shared" si="114"/>
        <v>0</v>
      </c>
      <c r="CZ128" s="20">
        <f t="shared" si="114"/>
        <v>0</v>
      </c>
      <c r="DA128" s="20">
        <f t="shared" si="114"/>
        <v>0</v>
      </c>
      <c r="DB128" s="20">
        <f t="shared" si="114"/>
        <v>0</v>
      </c>
      <c r="DC128" s="20">
        <f t="shared" si="114"/>
        <v>0</v>
      </c>
      <c r="DD128" s="20">
        <f t="shared" si="114"/>
        <v>0</v>
      </c>
      <c r="DE128" s="20">
        <f t="shared" si="114"/>
        <v>0</v>
      </c>
      <c r="DF128" s="20">
        <f t="shared" si="114"/>
        <v>0</v>
      </c>
      <c r="DG128" s="20">
        <f t="shared" si="114"/>
        <v>0</v>
      </c>
      <c r="DH128" s="20">
        <f t="shared" si="114"/>
        <v>0</v>
      </c>
      <c r="DI128" s="20">
        <f t="shared" si="114"/>
        <v>0</v>
      </c>
      <c r="DJ128" s="20">
        <f t="shared" si="114"/>
        <v>0</v>
      </c>
      <c r="DK128" s="20">
        <f t="shared" si="114"/>
        <v>0</v>
      </c>
      <c r="DL128" s="20">
        <f t="shared" si="114"/>
        <v>0</v>
      </c>
      <c r="DM128" s="20">
        <f t="shared" si="114"/>
        <v>0</v>
      </c>
      <c r="DN128" s="20">
        <f t="shared" si="114"/>
        <v>0</v>
      </c>
      <c r="DO128" s="20">
        <f t="shared" si="115"/>
        <v>0</v>
      </c>
      <c r="DP128" s="20">
        <f t="shared" si="115"/>
        <v>0</v>
      </c>
    </row>
    <row r="129" spans="1:125" ht="32.25" hidden="1" customHeight="1" x14ac:dyDescent="0.3">
      <c r="A129" s="197"/>
      <c r="B129" s="205"/>
      <c r="C129" s="150" t="s">
        <v>364</v>
      </c>
      <c r="D129" s="45" t="s">
        <v>365</v>
      </c>
      <c r="E129" s="161">
        <v>510</v>
      </c>
      <c r="F129" s="149" t="s">
        <v>361</v>
      </c>
      <c r="G129" s="20">
        <f t="shared" si="59"/>
        <v>150000000</v>
      </c>
      <c r="H129" s="20"/>
      <c r="I129" s="20">
        <v>150000000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1">
        <f t="shared" si="100"/>
        <v>1</v>
      </c>
      <c r="AD129" s="20">
        <f t="shared" si="107"/>
        <v>150000000</v>
      </c>
      <c r="AE129" s="20"/>
      <c r="AF129" s="20">
        <f>+'[1]ENERO 2019'!$K$1048</f>
        <v>150000000</v>
      </c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1">
        <f t="shared" si="83"/>
        <v>0</v>
      </c>
      <c r="BA129" s="20">
        <f t="shared" si="108"/>
        <v>0</v>
      </c>
      <c r="BB129" s="20">
        <f t="shared" si="109"/>
        <v>0</v>
      </c>
      <c r="BC129" s="20">
        <f t="shared" si="109"/>
        <v>0</v>
      </c>
      <c r="BD129" s="20">
        <f t="shared" si="109"/>
        <v>0</v>
      </c>
      <c r="BE129" s="20">
        <f t="shared" si="110"/>
        <v>0</v>
      </c>
      <c r="BF129" s="20">
        <f t="shared" si="110"/>
        <v>0</v>
      </c>
      <c r="BG129" s="20">
        <f t="shared" si="110"/>
        <v>0</v>
      </c>
      <c r="BH129" s="20">
        <f t="shared" si="110"/>
        <v>0</v>
      </c>
      <c r="BI129" s="20">
        <f t="shared" si="110"/>
        <v>0</v>
      </c>
      <c r="BJ129" s="20">
        <f t="shared" si="110"/>
        <v>0</v>
      </c>
      <c r="BK129" s="20">
        <f t="shared" si="110"/>
        <v>0</v>
      </c>
      <c r="BL129" s="20">
        <f t="shared" si="110"/>
        <v>0</v>
      </c>
      <c r="BM129" s="20">
        <f t="shared" si="110"/>
        <v>0</v>
      </c>
      <c r="BN129" s="20">
        <f t="shared" si="110"/>
        <v>0</v>
      </c>
      <c r="BO129" s="20">
        <f t="shared" si="110"/>
        <v>0</v>
      </c>
      <c r="BP129" s="20">
        <f t="shared" si="110"/>
        <v>0</v>
      </c>
      <c r="BQ129" s="20">
        <f t="shared" si="110"/>
        <v>0</v>
      </c>
      <c r="BR129" s="20">
        <f t="shared" si="110"/>
        <v>0</v>
      </c>
      <c r="BS129" s="20">
        <f t="shared" si="110"/>
        <v>0</v>
      </c>
      <c r="BT129" s="20">
        <f t="shared" si="110"/>
        <v>0</v>
      </c>
      <c r="BU129" s="20">
        <f t="shared" si="111"/>
        <v>0</v>
      </c>
      <c r="BV129" s="20">
        <f t="shared" si="111"/>
        <v>0</v>
      </c>
      <c r="BW129" s="21">
        <f t="shared" si="97"/>
        <v>0.26998888666666665</v>
      </c>
      <c r="BX129" s="20">
        <f t="shared" si="112"/>
        <v>40498333</v>
      </c>
      <c r="BY129" s="20"/>
      <c r="BZ129" s="20">
        <f>+'[1]ENERO 2019'!$H$1049</f>
        <v>40498333</v>
      </c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1">
        <f t="shared" si="71"/>
        <v>0.73001111333333335</v>
      </c>
      <c r="CU129" s="20">
        <f t="shared" si="101"/>
        <v>109501667</v>
      </c>
      <c r="CV129" s="20">
        <f t="shared" si="113"/>
        <v>0</v>
      </c>
      <c r="CW129" s="20">
        <f t="shared" si="113"/>
        <v>109501667</v>
      </c>
      <c r="CX129" s="20">
        <f t="shared" si="113"/>
        <v>0</v>
      </c>
      <c r="CY129" s="20">
        <f t="shared" si="114"/>
        <v>0</v>
      </c>
      <c r="CZ129" s="20">
        <f t="shared" si="114"/>
        <v>0</v>
      </c>
      <c r="DA129" s="20">
        <f t="shared" si="114"/>
        <v>0</v>
      </c>
      <c r="DB129" s="20">
        <f t="shared" si="114"/>
        <v>0</v>
      </c>
      <c r="DC129" s="20">
        <f t="shared" si="114"/>
        <v>0</v>
      </c>
      <c r="DD129" s="20">
        <f t="shared" si="114"/>
        <v>0</v>
      </c>
      <c r="DE129" s="20">
        <f t="shared" si="114"/>
        <v>0</v>
      </c>
      <c r="DF129" s="20">
        <f t="shared" si="114"/>
        <v>0</v>
      </c>
      <c r="DG129" s="20">
        <f t="shared" si="114"/>
        <v>0</v>
      </c>
      <c r="DH129" s="20">
        <f t="shared" si="114"/>
        <v>0</v>
      </c>
      <c r="DI129" s="20">
        <f t="shared" si="114"/>
        <v>0</v>
      </c>
      <c r="DJ129" s="20">
        <f t="shared" si="114"/>
        <v>0</v>
      </c>
      <c r="DK129" s="20">
        <f t="shared" si="114"/>
        <v>0</v>
      </c>
      <c r="DL129" s="20">
        <f t="shared" si="114"/>
        <v>0</v>
      </c>
      <c r="DM129" s="20">
        <f t="shared" si="114"/>
        <v>0</v>
      </c>
      <c r="DN129" s="20">
        <f t="shared" si="114"/>
        <v>0</v>
      </c>
      <c r="DO129" s="20">
        <f t="shared" si="115"/>
        <v>0</v>
      </c>
      <c r="DP129" s="20">
        <f t="shared" si="115"/>
        <v>0</v>
      </c>
    </row>
    <row r="130" spans="1:125" ht="25.5" hidden="1" customHeight="1" x14ac:dyDescent="0.3">
      <c r="A130" s="197"/>
      <c r="B130" s="199"/>
      <c r="C130" s="150" t="s">
        <v>366</v>
      </c>
      <c r="D130" s="45" t="s">
        <v>367</v>
      </c>
      <c r="E130" s="161">
        <v>510</v>
      </c>
      <c r="F130" s="149" t="s">
        <v>361</v>
      </c>
      <c r="G130" s="20">
        <f t="shared" si="59"/>
        <v>7000000</v>
      </c>
      <c r="H130" s="20"/>
      <c r="I130" s="20">
        <v>7000000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1">
        <f t="shared" si="100"/>
        <v>0</v>
      </c>
      <c r="AD130" s="20">
        <f t="shared" si="107"/>
        <v>0</v>
      </c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1">
        <f t="shared" si="83"/>
        <v>1</v>
      </c>
      <c r="BA130" s="20">
        <f t="shared" si="108"/>
        <v>7000000</v>
      </c>
      <c r="BB130" s="20">
        <f t="shared" si="109"/>
        <v>0</v>
      </c>
      <c r="BC130" s="20">
        <f t="shared" si="109"/>
        <v>7000000</v>
      </c>
      <c r="BD130" s="20">
        <f t="shared" si="109"/>
        <v>0</v>
      </c>
      <c r="BE130" s="20">
        <f t="shared" si="110"/>
        <v>0</v>
      </c>
      <c r="BF130" s="20">
        <f t="shared" si="110"/>
        <v>0</v>
      </c>
      <c r="BG130" s="20">
        <f t="shared" si="110"/>
        <v>0</v>
      </c>
      <c r="BH130" s="20">
        <f t="shared" si="110"/>
        <v>0</v>
      </c>
      <c r="BI130" s="20">
        <f t="shared" si="110"/>
        <v>0</v>
      </c>
      <c r="BJ130" s="20">
        <f t="shared" si="110"/>
        <v>0</v>
      </c>
      <c r="BK130" s="20">
        <f t="shared" si="110"/>
        <v>0</v>
      </c>
      <c r="BL130" s="20">
        <f t="shared" si="110"/>
        <v>0</v>
      </c>
      <c r="BM130" s="20">
        <f t="shared" si="110"/>
        <v>0</v>
      </c>
      <c r="BN130" s="20">
        <f t="shared" si="110"/>
        <v>0</v>
      </c>
      <c r="BO130" s="20">
        <f t="shared" si="110"/>
        <v>0</v>
      </c>
      <c r="BP130" s="20">
        <f t="shared" si="110"/>
        <v>0</v>
      </c>
      <c r="BQ130" s="20">
        <f t="shared" si="110"/>
        <v>0</v>
      </c>
      <c r="BR130" s="20">
        <f t="shared" si="110"/>
        <v>0</v>
      </c>
      <c r="BS130" s="20">
        <f t="shared" si="110"/>
        <v>0</v>
      </c>
      <c r="BT130" s="20">
        <f t="shared" si="110"/>
        <v>0</v>
      </c>
      <c r="BU130" s="20">
        <f t="shared" si="111"/>
        <v>0</v>
      </c>
      <c r="BV130" s="20">
        <f t="shared" si="111"/>
        <v>0</v>
      </c>
      <c r="BW130" s="21">
        <f t="shared" si="97"/>
        <v>0</v>
      </c>
      <c r="BX130" s="20">
        <f t="shared" si="112"/>
        <v>0</v>
      </c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1">
        <f t="shared" si="71"/>
        <v>1</v>
      </c>
      <c r="CU130" s="20">
        <f t="shared" si="101"/>
        <v>7000000</v>
      </c>
      <c r="CV130" s="20">
        <f t="shared" si="113"/>
        <v>0</v>
      </c>
      <c r="CW130" s="20">
        <f t="shared" si="113"/>
        <v>7000000</v>
      </c>
      <c r="CX130" s="20">
        <f t="shared" si="113"/>
        <v>0</v>
      </c>
      <c r="CY130" s="20">
        <f t="shared" si="114"/>
        <v>0</v>
      </c>
      <c r="CZ130" s="20">
        <f t="shared" si="114"/>
        <v>0</v>
      </c>
      <c r="DA130" s="20">
        <f t="shared" si="114"/>
        <v>0</v>
      </c>
      <c r="DB130" s="20">
        <f t="shared" si="114"/>
        <v>0</v>
      </c>
      <c r="DC130" s="20">
        <f t="shared" si="114"/>
        <v>0</v>
      </c>
      <c r="DD130" s="20">
        <f t="shared" si="114"/>
        <v>0</v>
      </c>
      <c r="DE130" s="20">
        <f t="shared" si="114"/>
        <v>0</v>
      </c>
      <c r="DF130" s="20">
        <f t="shared" si="114"/>
        <v>0</v>
      </c>
      <c r="DG130" s="20">
        <f t="shared" si="114"/>
        <v>0</v>
      </c>
      <c r="DH130" s="20">
        <f t="shared" si="114"/>
        <v>0</v>
      </c>
      <c r="DI130" s="20">
        <f t="shared" si="114"/>
        <v>0</v>
      </c>
      <c r="DJ130" s="20">
        <f t="shared" si="114"/>
        <v>0</v>
      </c>
      <c r="DK130" s="20">
        <f t="shared" si="114"/>
        <v>0</v>
      </c>
      <c r="DL130" s="20">
        <f t="shared" si="114"/>
        <v>0</v>
      </c>
      <c r="DM130" s="20">
        <f t="shared" si="114"/>
        <v>0</v>
      </c>
      <c r="DN130" s="20">
        <f t="shared" si="114"/>
        <v>0</v>
      </c>
      <c r="DO130" s="20">
        <f t="shared" si="115"/>
        <v>0</v>
      </c>
      <c r="DP130" s="20">
        <f t="shared" si="115"/>
        <v>0</v>
      </c>
    </row>
    <row r="131" spans="1:125" ht="75.75" hidden="1" customHeight="1" x14ac:dyDescent="0.3">
      <c r="A131" s="197"/>
      <c r="B131" s="86"/>
      <c r="C131" s="150" t="s">
        <v>368</v>
      </c>
      <c r="D131" s="151" t="s">
        <v>369</v>
      </c>
      <c r="E131" s="161">
        <v>510</v>
      </c>
      <c r="F131" s="149" t="s">
        <v>370</v>
      </c>
      <c r="G131" s="20">
        <f t="shared" si="59"/>
        <v>0</v>
      </c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1" t="e">
        <f t="shared" si="100"/>
        <v>#DIV/0!</v>
      </c>
      <c r="AD131" s="20">
        <f t="shared" si="107"/>
        <v>0</v>
      </c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1" t="e">
        <f t="shared" si="83"/>
        <v>#DIV/0!</v>
      </c>
      <c r="BA131" s="20">
        <f t="shared" si="108"/>
        <v>0</v>
      </c>
      <c r="BB131" s="20">
        <f t="shared" si="109"/>
        <v>0</v>
      </c>
      <c r="BC131" s="20">
        <f t="shared" si="109"/>
        <v>0</v>
      </c>
      <c r="BD131" s="20">
        <f t="shared" si="109"/>
        <v>0</v>
      </c>
      <c r="BE131" s="20">
        <f t="shared" si="110"/>
        <v>0</v>
      </c>
      <c r="BF131" s="20">
        <f t="shared" si="110"/>
        <v>0</v>
      </c>
      <c r="BG131" s="20">
        <f t="shared" si="110"/>
        <v>0</v>
      </c>
      <c r="BH131" s="20">
        <f t="shared" si="110"/>
        <v>0</v>
      </c>
      <c r="BI131" s="20">
        <f t="shared" si="110"/>
        <v>0</v>
      </c>
      <c r="BJ131" s="20">
        <f t="shared" si="110"/>
        <v>0</v>
      </c>
      <c r="BK131" s="20">
        <f t="shared" si="110"/>
        <v>0</v>
      </c>
      <c r="BL131" s="20">
        <f t="shared" si="110"/>
        <v>0</v>
      </c>
      <c r="BM131" s="20">
        <f t="shared" si="110"/>
        <v>0</v>
      </c>
      <c r="BN131" s="20">
        <f t="shared" si="110"/>
        <v>0</v>
      </c>
      <c r="BO131" s="20">
        <f t="shared" si="110"/>
        <v>0</v>
      </c>
      <c r="BP131" s="20">
        <f t="shared" si="110"/>
        <v>0</v>
      </c>
      <c r="BQ131" s="20">
        <f t="shared" si="110"/>
        <v>0</v>
      </c>
      <c r="BR131" s="20">
        <f t="shared" si="110"/>
        <v>0</v>
      </c>
      <c r="BS131" s="20">
        <f t="shared" si="110"/>
        <v>0</v>
      </c>
      <c r="BT131" s="20">
        <f t="shared" si="110"/>
        <v>0</v>
      </c>
      <c r="BU131" s="20">
        <f t="shared" si="111"/>
        <v>0</v>
      </c>
      <c r="BV131" s="20">
        <f t="shared" si="111"/>
        <v>0</v>
      </c>
      <c r="BW131" s="21" t="e">
        <f t="shared" si="97"/>
        <v>#DIV/0!</v>
      </c>
      <c r="BX131" s="20">
        <f t="shared" si="112"/>
        <v>0</v>
      </c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1" t="e">
        <f t="shared" si="71"/>
        <v>#DIV/0!</v>
      </c>
      <c r="CU131" s="20">
        <f t="shared" si="101"/>
        <v>0</v>
      </c>
      <c r="CV131" s="20">
        <f t="shared" si="113"/>
        <v>0</v>
      </c>
      <c r="CW131" s="20">
        <f t="shared" si="113"/>
        <v>0</v>
      </c>
      <c r="CX131" s="20">
        <f t="shared" si="113"/>
        <v>0</v>
      </c>
      <c r="CY131" s="20">
        <f t="shared" si="114"/>
        <v>0</v>
      </c>
      <c r="CZ131" s="20">
        <f t="shared" si="114"/>
        <v>0</v>
      </c>
      <c r="DA131" s="20">
        <f t="shared" si="114"/>
        <v>0</v>
      </c>
      <c r="DB131" s="20">
        <f t="shared" si="114"/>
        <v>0</v>
      </c>
      <c r="DC131" s="20">
        <f t="shared" si="114"/>
        <v>0</v>
      </c>
      <c r="DD131" s="20">
        <f t="shared" si="114"/>
        <v>0</v>
      </c>
      <c r="DE131" s="20">
        <f t="shared" si="114"/>
        <v>0</v>
      </c>
      <c r="DF131" s="20">
        <f t="shared" si="114"/>
        <v>0</v>
      </c>
      <c r="DG131" s="20">
        <f t="shared" si="114"/>
        <v>0</v>
      </c>
      <c r="DH131" s="20">
        <f t="shared" si="114"/>
        <v>0</v>
      </c>
      <c r="DI131" s="20">
        <f t="shared" si="114"/>
        <v>0</v>
      </c>
      <c r="DJ131" s="20">
        <f t="shared" si="114"/>
        <v>0</v>
      </c>
      <c r="DK131" s="20">
        <f t="shared" si="114"/>
        <v>0</v>
      </c>
      <c r="DL131" s="20">
        <f t="shared" si="114"/>
        <v>0</v>
      </c>
      <c r="DM131" s="20">
        <f t="shared" si="114"/>
        <v>0</v>
      </c>
      <c r="DN131" s="20">
        <f t="shared" si="114"/>
        <v>0</v>
      </c>
      <c r="DO131" s="20">
        <f t="shared" si="115"/>
        <v>0</v>
      </c>
      <c r="DP131" s="20">
        <f t="shared" si="115"/>
        <v>0</v>
      </c>
    </row>
    <row r="132" spans="1:125" ht="82.5" hidden="1" customHeight="1" x14ac:dyDescent="0.3">
      <c r="A132" s="197"/>
      <c r="B132" s="86"/>
      <c r="C132" s="150" t="s">
        <v>371</v>
      </c>
      <c r="D132" s="151" t="s">
        <v>372</v>
      </c>
      <c r="E132" s="161">
        <v>510</v>
      </c>
      <c r="F132" s="149" t="s">
        <v>370</v>
      </c>
      <c r="G132" s="20">
        <f t="shared" si="59"/>
        <v>4000000</v>
      </c>
      <c r="H132" s="20"/>
      <c r="I132" s="20">
        <v>4000000</v>
      </c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1">
        <f t="shared" si="100"/>
        <v>0</v>
      </c>
      <c r="AD132" s="20">
        <f t="shared" si="107"/>
        <v>0</v>
      </c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1">
        <f t="shared" si="83"/>
        <v>1</v>
      </c>
      <c r="BA132" s="20">
        <f t="shared" si="108"/>
        <v>4000000</v>
      </c>
      <c r="BB132" s="20">
        <f t="shared" si="109"/>
        <v>0</v>
      </c>
      <c r="BC132" s="20">
        <f t="shared" si="109"/>
        <v>4000000</v>
      </c>
      <c r="BD132" s="20">
        <f t="shared" si="109"/>
        <v>0</v>
      </c>
      <c r="BE132" s="20">
        <f t="shared" si="110"/>
        <v>0</v>
      </c>
      <c r="BF132" s="20">
        <f t="shared" si="110"/>
        <v>0</v>
      </c>
      <c r="BG132" s="20">
        <f t="shared" si="110"/>
        <v>0</v>
      </c>
      <c r="BH132" s="20">
        <f t="shared" si="110"/>
        <v>0</v>
      </c>
      <c r="BI132" s="20">
        <f t="shared" si="110"/>
        <v>0</v>
      </c>
      <c r="BJ132" s="20">
        <f t="shared" si="110"/>
        <v>0</v>
      </c>
      <c r="BK132" s="20">
        <f t="shared" si="110"/>
        <v>0</v>
      </c>
      <c r="BL132" s="20">
        <f t="shared" si="110"/>
        <v>0</v>
      </c>
      <c r="BM132" s="20">
        <f t="shared" si="110"/>
        <v>0</v>
      </c>
      <c r="BN132" s="20">
        <f t="shared" si="110"/>
        <v>0</v>
      </c>
      <c r="BO132" s="20">
        <f t="shared" si="110"/>
        <v>0</v>
      </c>
      <c r="BP132" s="20">
        <f t="shared" si="110"/>
        <v>0</v>
      </c>
      <c r="BQ132" s="20">
        <f t="shared" si="110"/>
        <v>0</v>
      </c>
      <c r="BR132" s="20">
        <f t="shared" si="110"/>
        <v>0</v>
      </c>
      <c r="BS132" s="20">
        <f t="shared" si="110"/>
        <v>0</v>
      </c>
      <c r="BT132" s="20">
        <f t="shared" si="110"/>
        <v>0</v>
      </c>
      <c r="BU132" s="20">
        <f t="shared" si="111"/>
        <v>0</v>
      </c>
      <c r="BV132" s="20">
        <f t="shared" si="111"/>
        <v>0</v>
      </c>
      <c r="BW132" s="21">
        <f t="shared" si="97"/>
        <v>0</v>
      </c>
      <c r="BX132" s="20">
        <f t="shared" si="112"/>
        <v>0</v>
      </c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1">
        <f t="shared" si="71"/>
        <v>1</v>
      </c>
      <c r="CU132" s="20">
        <f t="shared" si="101"/>
        <v>4000000</v>
      </c>
      <c r="CV132" s="20"/>
      <c r="CW132" s="20">
        <f>I132-BZ132</f>
        <v>4000000</v>
      </c>
      <c r="CX132" s="20">
        <f t="shared" si="113"/>
        <v>0</v>
      </c>
      <c r="CY132" s="20">
        <f t="shared" si="114"/>
        <v>0</v>
      </c>
      <c r="CZ132" s="20">
        <f t="shared" si="114"/>
        <v>0</v>
      </c>
      <c r="DA132" s="20">
        <f t="shared" si="114"/>
        <v>0</v>
      </c>
      <c r="DB132" s="20">
        <f t="shared" si="114"/>
        <v>0</v>
      </c>
      <c r="DC132" s="20">
        <f t="shared" si="114"/>
        <v>0</v>
      </c>
      <c r="DD132" s="20">
        <f t="shared" si="114"/>
        <v>0</v>
      </c>
      <c r="DE132" s="20">
        <f t="shared" si="114"/>
        <v>0</v>
      </c>
      <c r="DF132" s="20">
        <f t="shared" si="114"/>
        <v>0</v>
      </c>
      <c r="DG132" s="20">
        <f t="shared" si="114"/>
        <v>0</v>
      </c>
      <c r="DH132" s="20">
        <f t="shared" si="114"/>
        <v>0</v>
      </c>
      <c r="DI132" s="20">
        <f t="shared" si="114"/>
        <v>0</v>
      </c>
      <c r="DJ132" s="20">
        <f t="shared" si="114"/>
        <v>0</v>
      </c>
      <c r="DK132" s="20">
        <f t="shared" si="114"/>
        <v>0</v>
      </c>
      <c r="DL132" s="20">
        <f t="shared" si="114"/>
        <v>0</v>
      </c>
      <c r="DM132" s="20">
        <f t="shared" si="114"/>
        <v>0</v>
      </c>
      <c r="DN132" s="20">
        <f t="shared" si="114"/>
        <v>0</v>
      </c>
      <c r="DO132" s="20">
        <f t="shared" si="115"/>
        <v>0</v>
      </c>
      <c r="DP132" s="20">
        <f t="shared" si="115"/>
        <v>0</v>
      </c>
    </row>
    <row r="133" spans="1:125" ht="49.5" hidden="1" customHeight="1" x14ac:dyDescent="0.3">
      <c r="A133" s="197"/>
      <c r="B133" s="206" t="s">
        <v>373</v>
      </c>
      <c r="C133" s="150" t="s">
        <v>374</v>
      </c>
      <c r="D133" s="151" t="s">
        <v>375</v>
      </c>
      <c r="E133" s="161">
        <v>310</v>
      </c>
      <c r="F133" s="149" t="s">
        <v>376</v>
      </c>
      <c r="G133" s="20">
        <f t="shared" ref="G133:G134" si="116">SUM(H133:AB133)</f>
        <v>128000000</v>
      </c>
      <c r="H133" s="20"/>
      <c r="I133" s="20">
        <f>150000000-35000000</f>
        <v>115000000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>
        <f>13000000</f>
        <v>13000000</v>
      </c>
      <c r="AC133" s="21">
        <f>+AD133/G133</f>
        <v>0.8984375</v>
      </c>
      <c r="AD133" s="20">
        <f t="shared" ref="AD133" si="117">SUM(AE133:AY133)</f>
        <v>115000000</v>
      </c>
      <c r="AE133" s="20"/>
      <c r="AF133" s="20">
        <f>+'[1]ENERO 2019'!$K$163</f>
        <v>115000000</v>
      </c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1">
        <f t="shared" si="83"/>
        <v>0.1015625</v>
      </c>
      <c r="BA133" s="20">
        <f t="shared" si="108"/>
        <v>13000000</v>
      </c>
      <c r="BB133" s="20">
        <f t="shared" si="109"/>
        <v>0</v>
      </c>
      <c r="BC133" s="20">
        <f t="shared" si="109"/>
        <v>0</v>
      </c>
      <c r="BD133" s="20">
        <f t="shared" si="109"/>
        <v>0</v>
      </c>
      <c r="BE133" s="20">
        <f t="shared" si="110"/>
        <v>0</v>
      </c>
      <c r="BF133" s="20">
        <f t="shared" si="110"/>
        <v>0</v>
      </c>
      <c r="BG133" s="20">
        <f t="shared" si="110"/>
        <v>0</v>
      </c>
      <c r="BH133" s="20">
        <f t="shared" si="110"/>
        <v>0</v>
      </c>
      <c r="BI133" s="20">
        <f t="shared" si="110"/>
        <v>0</v>
      </c>
      <c r="BJ133" s="20">
        <f t="shared" si="110"/>
        <v>0</v>
      </c>
      <c r="BK133" s="20">
        <f t="shared" si="110"/>
        <v>0</v>
      </c>
      <c r="BL133" s="20">
        <f t="shared" si="110"/>
        <v>0</v>
      </c>
      <c r="BM133" s="20">
        <f t="shared" si="110"/>
        <v>0</v>
      </c>
      <c r="BN133" s="20">
        <f t="shared" si="110"/>
        <v>0</v>
      </c>
      <c r="BO133" s="20">
        <f t="shared" si="110"/>
        <v>0</v>
      </c>
      <c r="BP133" s="20">
        <f t="shared" si="110"/>
        <v>0</v>
      </c>
      <c r="BQ133" s="20">
        <f t="shared" si="110"/>
        <v>0</v>
      </c>
      <c r="BR133" s="20">
        <f t="shared" si="110"/>
        <v>0</v>
      </c>
      <c r="BS133" s="20">
        <f t="shared" si="110"/>
        <v>0</v>
      </c>
      <c r="BT133" s="20">
        <f t="shared" si="110"/>
        <v>0</v>
      </c>
      <c r="BU133" s="20">
        <f t="shared" si="111"/>
        <v>0</v>
      </c>
      <c r="BV133" s="20">
        <f t="shared" si="111"/>
        <v>13000000</v>
      </c>
      <c r="BW133" s="21">
        <f>+BX133/G133</f>
        <v>0.13375408593749999</v>
      </c>
      <c r="BX133" s="20">
        <f t="shared" si="112"/>
        <v>17120523</v>
      </c>
      <c r="BY133" s="20"/>
      <c r="BZ133" s="20">
        <f>+'[1]ENERO 2019'!$H$161</f>
        <v>17120523</v>
      </c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1">
        <f t="shared" si="71"/>
        <v>0.86624591406250007</v>
      </c>
      <c r="CU133" s="20">
        <f t="shared" si="101"/>
        <v>110879477</v>
      </c>
      <c r="CV133" s="20">
        <f>H133-BY133</f>
        <v>0</v>
      </c>
      <c r="CW133" s="20">
        <f>I133-BZ133</f>
        <v>97879477</v>
      </c>
      <c r="CX133" s="20">
        <f t="shared" si="113"/>
        <v>0</v>
      </c>
      <c r="CY133" s="20">
        <f t="shared" si="113"/>
        <v>0</v>
      </c>
      <c r="CZ133" s="20">
        <f t="shared" si="113"/>
        <v>0</v>
      </c>
      <c r="DA133" s="20">
        <f t="shared" si="113"/>
        <v>0</v>
      </c>
      <c r="DB133" s="20">
        <f t="shared" si="113"/>
        <v>0</v>
      </c>
      <c r="DC133" s="20">
        <f t="shared" si="113"/>
        <v>0</v>
      </c>
      <c r="DD133" s="20">
        <f t="shared" si="113"/>
        <v>0</v>
      </c>
      <c r="DE133" s="20">
        <f t="shared" si="113"/>
        <v>0</v>
      </c>
      <c r="DF133" s="20">
        <f t="shared" si="113"/>
        <v>0</v>
      </c>
      <c r="DG133" s="20">
        <f t="shared" si="113"/>
        <v>0</v>
      </c>
      <c r="DH133" s="20">
        <f t="shared" si="113"/>
        <v>0</v>
      </c>
      <c r="DI133" s="20">
        <f t="shared" si="113"/>
        <v>0</v>
      </c>
      <c r="DJ133" s="20">
        <f t="shared" si="113"/>
        <v>0</v>
      </c>
      <c r="DK133" s="20">
        <f>W133-CN133</f>
        <v>0</v>
      </c>
      <c r="DL133" s="20">
        <f t="shared" si="114"/>
        <v>0</v>
      </c>
      <c r="DM133" s="20">
        <f t="shared" si="114"/>
        <v>0</v>
      </c>
      <c r="DN133" s="20">
        <f t="shared" si="114"/>
        <v>0</v>
      </c>
      <c r="DO133" s="20">
        <f t="shared" si="115"/>
        <v>0</v>
      </c>
      <c r="DP133" s="20">
        <f t="shared" si="115"/>
        <v>13000000</v>
      </c>
    </row>
    <row r="134" spans="1:125" ht="39.75" hidden="1" customHeight="1" x14ac:dyDescent="0.3">
      <c r="A134" s="203"/>
      <c r="B134" s="207"/>
      <c r="C134" s="150" t="s">
        <v>377</v>
      </c>
      <c r="D134" s="151" t="s">
        <v>378</v>
      </c>
      <c r="E134" s="161">
        <v>310</v>
      </c>
      <c r="F134" s="149" t="s">
        <v>293</v>
      </c>
      <c r="G134" s="20">
        <f t="shared" si="116"/>
        <v>35000000</v>
      </c>
      <c r="H134" s="20"/>
      <c r="I134" s="20">
        <f>35000000</f>
        <v>35000000</v>
      </c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1">
        <f>+AD134/G134</f>
        <v>0</v>
      </c>
      <c r="AD134" s="20">
        <f t="shared" si="107"/>
        <v>0</v>
      </c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1">
        <f t="shared" si="83"/>
        <v>1</v>
      </c>
      <c r="BA134" s="20">
        <f t="shared" si="108"/>
        <v>35000000</v>
      </c>
      <c r="BB134" s="20">
        <f t="shared" si="109"/>
        <v>0</v>
      </c>
      <c r="BC134" s="20">
        <f t="shared" si="109"/>
        <v>35000000</v>
      </c>
      <c r="BD134" s="20">
        <f t="shared" si="109"/>
        <v>0</v>
      </c>
      <c r="BE134" s="20">
        <f t="shared" si="109"/>
        <v>0</v>
      </c>
      <c r="BF134" s="20">
        <f t="shared" si="109"/>
        <v>0</v>
      </c>
      <c r="BG134" s="20">
        <f t="shared" si="109"/>
        <v>0</v>
      </c>
      <c r="BH134" s="20">
        <f t="shared" si="109"/>
        <v>0</v>
      </c>
      <c r="BI134" s="20">
        <f t="shared" si="109"/>
        <v>0</v>
      </c>
      <c r="BJ134" s="20">
        <f t="shared" si="109"/>
        <v>0</v>
      </c>
      <c r="BK134" s="20">
        <f t="shared" si="109"/>
        <v>0</v>
      </c>
      <c r="BL134" s="20">
        <f t="shared" si="109"/>
        <v>0</v>
      </c>
      <c r="BM134" s="20">
        <f t="shared" si="109"/>
        <v>0</v>
      </c>
      <c r="BN134" s="20">
        <f t="shared" si="109"/>
        <v>0</v>
      </c>
      <c r="BO134" s="20">
        <f t="shared" si="109"/>
        <v>0</v>
      </c>
      <c r="BP134" s="20">
        <f t="shared" si="109"/>
        <v>0</v>
      </c>
      <c r="BQ134" s="20">
        <f t="shared" si="109"/>
        <v>0</v>
      </c>
      <c r="BR134" s="20">
        <f t="shared" ref="BR134:BT134" si="118">X134-AU134</f>
        <v>0</v>
      </c>
      <c r="BS134" s="20">
        <f t="shared" si="118"/>
        <v>0</v>
      </c>
      <c r="BT134" s="20">
        <f t="shared" si="118"/>
        <v>0</v>
      </c>
      <c r="BU134" s="20">
        <f t="shared" si="111"/>
        <v>0</v>
      </c>
      <c r="BV134" s="20"/>
      <c r="BW134" s="21">
        <f>+BX134/G134</f>
        <v>0</v>
      </c>
      <c r="BX134" s="20">
        <f t="shared" si="112"/>
        <v>0</v>
      </c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1">
        <f t="shared" si="71"/>
        <v>1</v>
      </c>
      <c r="CU134" s="20">
        <f t="shared" si="101"/>
        <v>35000000</v>
      </c>
      <c r="CV134" s="20">
        <f>H134-BY134</f>
        <v>0</v>
      </c>
      <c r="CW134" s="20">
        <f>I134-BZ134</f>
        <v>35000000</v>
      </c>
      <c r="CX134" s="20">
        <f t="shared" si="113"/>
        <v>0</v>
      </c>
      <c r="CY134" s="20">
        <f t="shared" si="114"/>
        <v>0</v>
      </c>
      <c r="CZ134" s="20">
        <f t="shared" si="114"/>
        <v>0</v>
      </c>
      <c r="DA134" s="20">
        <f t="shared" si="114"/>
        <v>0</v>
      </c>
      <c r="DB134" s="20">
        <f t="shared" si="114"/>
        <v>0</v>
      </c>
      <c r="DC134" s="20">
        <f t="shared" si="114"/>
        <v>0</v>
      </c>
      <c r="DD134" s="20">
        <f t="shared" si="114"/>
        <v>0</v>
      </c>
      <c r="DE134" s="20">
        <f t="shared" si="114"/>
        <v>0</v>
      </c>
      <c r="DF134" s="20">
        <f t="shared" si="114"/>
        <v>0</v>
      </c>
      <c r="DG134" s="20">
        <f t="shared" si="114"/>
        <v>0</v>
      </c>
      <c r="DH134" s="20">
        <f t="shared" si="114"/>
        <v>0</v>
      </c>
      <c r="DI134" s="20">
        <f t="shared" si="114"/>
        <v>0</v>
      </c>
      <c r="DJ134" s="20">
        <f t="shared" si="114"/>
        <v>0</v>
      </c>
      <c r="DK134" s="20">
        <f>W134-CN134</f>
        <v>0</v>
      </c>
      <c r="DL134" s="20">
        <f t="shared" ref="DL134:DN134" si="119">X134-CO134</f>
        <v>0</v>
      </c>
      <c r="DM134" s="20">
        <f t="shared" si="119"/>
        <v>0</v>
      </c>
      <c r="DN134" s="20">
        <f t="shared" si="119"/>
        <v>0</v>
      </c>
      <c r="DO134" s="20">
        <f t="shared" si="115"/>
        <v>0</v>
      </c>
      <c r="DP134" s="20"/>
    </row>
    <row r="135" spans="1:125" s="39" customFormat="1" ht="20.25" customHeight="1" thickTop="1" thickBot="1" x14ac:dyDescent="0.35">
      <c r="A135" s="87"/>
      <c r="B135" s="271" t="s">
        <v>379</v>
      </c>
      <c r="C135" s="272"/>
      <c r="D135" s="272"/>
      <c r="E135" s="164"/>
      <c r="F135" s="165"/>
      <c r="G135" s="51">
        <f t="shared" ref="G135:AB135" si="120">SUM(G118:G134)</f>
        <v>16307105437</v>
      </c>
      <c r="H135" s="51">
        <f t="shared" si="120"/>
        <v>0</v>
      </c>
      <c r="I135" s="51">
        <f t="shared" si="120"/>
        <v>812610598</v>
      </c>
      <c r="J135" s="51">
        <f t="shared" si="120"/>
        <v>0</v>
      </c>
      <c r="K135" s="51">
        <f t="shared" si="120"/>
        <v>12000000000</v>
      </c>
      <c r="L135" s="51">
        <f t="shared" si="120"/>
        <v>0</v>
      </c>
      <c r="M135" s="51">
        <f t="shared" si="120"/>
        <v>0</v>
      </c>
      <c r="N135" s="51">
        <f t="shared" si="120"/>
        <v>1239239396</v>
      </c>
      <c r="O135" s="51">
        <f t="shared" si="120"/>
        <v>430000000</v>
      </c>
      <c r="P135" s="51">
        <f t="shared" si="120"/>
        <v>450000000</v>
      </c>
      <c r="Q135" s="51">
        <f t="shared" si="120"/>
        <v>370000000</v>
      </c>
      <c r="R135" s="51">
        <f t="shared" si="120"/>
        <v>0</v>
      </c>
      <c r="S135" s="51">
        <f t="shared" si="120"/>
        <v>50000000</v>
      </c>
      <c r="T135" s="51">
        <f t="shared" si="120"/>
        <v>30000000</v>
      </c>
      <c r="U135" s="51">
        <f t="shared" si="120"/>
        <v>123000000</v>
      </c>
      <c r="V135" s="51">
        <f t="shared" si="120"/>
        <v>0</v>
      </c>
      <c r="W135" s="51">
        <f t="shared" si="120"/>
        <v>347806613</v>
      </c>
      <c r="X135" s="51">
        <f t="shared" si="120"/>
        <v>0</v>
      </c>
      <c r="Y135" s="51">
        <f t="shared" si="120"/>
        <v>0</v>
      </c>
      <c r="Z135" s="51">
        <f t="shared" si="120"/>
        <v>0</v>
      </c>
      <c r="AA135" s="51">
        <f t="shared" si="120"/>
        <v>0</v>
      </c>
      <c r="AB135" s="51">
        <f t="shared" si="120"/>
        <v>454448830</v>
      </c>
      <c r="AC135" s="166">
        <f>+AD135/G135</f>
        <v>5.5706992851032977E-2</v>
      </c>
      <c r="AD135" s="51">
        <f t="shared" ref="AD135:AY135" si="121">SUM(AD118:AD134)</f>
        <v>908419806</v>
      </c>
      <c r="AE135" s="51">
        <f t="shared" si="121"/>
        <v>0</v>
      </c>
      <c r="AF135" s="51">
        <f t="shared" si="121"/>
        <v>761610598</v>
      </c>
      <c r="AG135" s="51">
        <f t="shared" si="121"/>
        <v>0</v>
      </c>
      <c r="AH135" s="51">
        <f t="shared" si="121"/>
        <v>0</v>
      </c>
      <c r="AI135" s="51">
        <f t="shared" si="121"/>
        <v>0</v>
      </c>
      <c r="AJ135" s="51">
        <f t="shared" si="121"/>
        <v>0</v>
      </c>
      <c r="AK135" s="51">
        <f t="shared" si="121"/>
        <v>13566000</v>
      </c>
      <c r="AL135" s="51">
        <f t="shared" si="121"/>
        <v>0</v>
      </c>
      <c r="AM135" s="51">
        <f t="shared" si="121"/>
        <v>0</v>
      </c>
      <c r="AN135" s="51">
        <f t="shared" si="121"/>
        <v>0</v>
      </c>
      <c r="AO135" s="51">
        <f t="shared" si="121"/>
        <v>0</v>
      </c>
      <c r="AP135" s="51">
        <f t="shared" si="121"/>
        <v>0</v>
      </c>
      <c r="AQ135" s="51">
        <f t="shared" si="121"/>
        <v>0</v>
      </c>
      <c r="AR135" s="51">
        <f t="shared" si="121"/>
        <v>0</v>
      </c>
      <c r="AS135" s="51">
        <f t="shared" si="121"/>
        <v>0</v>
      </c>
      <c r="AT135" s="51">
        <f t="shared" si="121"/>
        <v>64243208</v>
      </c>
      <c r="AU135" s="51">
        <f t="shared" si="121"/>
        <v>0</v>
      </c>
      <c r="AV135" s="51">
        <f t="shared" si="121"/>
        <v>0</v>
      </c>
      <c r="AW135" s="51">
        <f t="shared" si="121"/>
        <v>0</v>
      </c>
      <c r="AX135" s="51">
        <f t="shared" si="121"/>
        <v>0</v>
      </c>
      <c r="AY135" s="51">
        <f t="shared" si="121"/>
        <v>69000000</v>
      </c>
      <c r="AZ135" s="166">
        <f t="shared" si="83"/>
        <v>0.94429300714896702</v>
      </c>
      <c r="BA135" s="51">
        <f t="shared" ref="BA135:BV135" si="122">SUM(BA118:BA134)</f>
        <v>15398685631</v>
      </c>
      <c r="BB135" s="51">
        <f t="shared" si="122"/>
        <v>0</v>
      </c>
      <c r="BC135" s="51">
        <f t="shared" si="122"/>
        <v>51000000</v>
      </c>
      <c r="BD135" s="51">
        <f t="shared" si="122"/>
        <v>0</v>
      </c>
      <c r="BE135" s="51">
        <f t="shared" si="122"/>
        <v>12000000000</v>
      </c>
      <c r="BF135" s="51">
        <f t="shared" si="122"/>
        <v>0</v>
      </c>
      <c r="BG135" s="51">
        <f t="shared" si="122"/>
        <v>0</v>
      </c>
      <c r="BH135" s="51">
        <f t="shared" si="122"/>
        <v>1225673396</v>
      </c>
      <c r="BI135" s="51">
        <f t="shared" si="122"/>
        <v>430000000</v>
      </c>
      <c r="BJ135" s="51">
        <f t="shared" si="122"/>
        <v>450000000</v>
      </c>
      <c r="BK135" s="51">
        <f t="shared" si="122"/>
        <v>370000000</v>
      </c>
      <c r="BL135" s="51">
        <f t="shared" si="122"/>
        <v>0</v>
      </c>
      <c r="BM135" s="51">
        <f t="shared" si="122"/>
        <v>50000000</v>
      </c>
      <c r="BN135" s="51">
        <f t="shared" si="122"/>
        <v>30000000</v>
      </c>
      <c r="BO135" s="51">
        <f t="shared" si="122"/>
        <v>123000000</v>
      </c>
      <c r="BP135" s="51">
        <f t="shared" si="122"/>
        <v>0</v>
      </c>
      <c r="BQ135" s="51">
        <f t="shared" si="122"/>
        <v>283563405</v>
      </c>
      <c r="BR135" s="51">
        <f t="shared" si="122"/>
        <v>0</v>
      </c>
      <c r="BS135" s="51">
        <f t="shared" si="122"/>
        <v>0</v>
      </c>
      <c r="BT135" s="51">
        <f t="shared" si="122"/>
        <v>0</v>
      </c>
      <c r="BU135" s="51">
        <f t="shared" si="122"/>
        <v>0</v>
      </c>
      <c r="BV135" s="51">
        <f t="shared" si="122"/>
        <v>385448830</v>
      </c>
      <c r="BW135" s="166">
        <f>+BX135/G135</f>
        <v>3.1150109623222642E-2</v>
      </c>
      <c r="BX135" s="51">
        <f t="shared" ref="BX135:CS135" si="123">SUM(BX118:BX134)</f>
        <v>507968122</v>
      </c>
      <c r="BY135" s="51">
        <f t="shared" si="123"/>
        <v>0</v>
      </c>
      <c r="BZ135" s="51">
        <f t="shared" si="123"/>
        <v>445384789</v>
      </c>
      <c r="CA135" s="51">
        <f t="shared" si="123"/>
        <v>0</v>
      </c>
      <c r="CB135" s="51">
        <f t="shared" si="123"/>
        <v>0</v>
      </c>
      <c r="CC135" s="51">
        <f t="shared" si="123"/>
        <v>0</v>
      </c>
      <c r="CD135" s="51">
        <f t="shared" si="123"/>
        <v>0</v>
      </c>
      <c r="CE135" s="51">
        <f t="shared" si="123"/>
        <v>0</v>
      </c>
      <c r="CF135" s="51">
        <f t="shared" si="123"/>
        <v>0</v>
      </c>
      <c r="CG135" s="51">
        <f t="shared" si="123"/>
        <v>0</v>
      </c>
      <c r="CH135" s="51">
        <f t="shared" si="123"/>
        <v>0</v>
      </c>
      <c r="CI135" s="51">
        <f t="shared" si="123"/>
        <v>0</v>
      </c>
      <c r="CJ135" s="51">
        <f t="shared" si="123"/>
        <v>0</v>
      </c>
      <c r="CK135" s="51">
        <f t="shared" si="123"/>
        <v>0</v>
      </c>
      <c r="CL135" s="51">
        <f t="shared" si="123"/>
        <v>0</v>
      </c>
      <c r="CM135" s="51">
        <f t="shared" si="123"/>
        <v>0</v>
      </c>
      <c r="CN135" s="51">
        <f t="shared" si="123"/>
        <v>62583333</v>
      </c>
      <c r="CO135" s="51">
        <f t="shared" si="123"/>
        <v>0</v>
      </c>
      <c r="CP135" s="51">
        <f t="shared" si="123"/>
        <v>0</v>
      </c>
      <c r="CQ135" s="51">
        <f t="shared" si="123"/>
        <v>0</v>
      </c>
      <c r="CR135" s="51">
        <f t="shared" si="123"/>
        <v>0</v>
      </c>
      <c r="CS135" s="51">
        <f t="shared" si="123"/>
        <v>0</v>
      </c>
      <c r="CT135" s="166">
        <f t="shared" si="71"/>
        <v>0.96884989037677738</v>
      </c>
      <c r="CU135" s="51">
        <f t="shared" ref="CU135:DP135" si="124">SUM(CU118:CU134)</f>
        <v>15799137315</v>
      </c>
      <c r="CV135" s="51">
        <f t="shared" si="124"/>
        <v>0</v>
      </c>
      <c r="CW135" s="51">
        <f t="shared" si="124"/>
        <v>367225809</v>
      </c>
      <c r="CX135" s="51">
        <f t="shared" si="124"/>
        <v>0</v>
      </c>
      <c r="CY135" s="51">
        <f t="shared" si="124"/>
        <v>12000000000</v>
      </c>
      <c r="CZ135" s="51">
        <f t="shared" si="124"/>
        <v>0</v>
      </c>
      <c r="DA135" s="51">
        <f t="shared" si="124"/>
        <v>0</v>
      </c>
      <c r="DB135" s="51">
        <f t="shared" si="124"/>
        <v>1239239396</v>
      </c>
      <c r="DC135" s="51">
        <f t="shared" si="124"/>
        <v>430000000</v>
      </c>
      <c r="DD135" s="51">
        <f t="shared" si="124"/>
        <v>450000000</v>
      </c>
      <c r="DE135" s="51">
        <f t="shared" si="124"/>
        <v>370000000</v>
      </c>
      <c r="DF135" s="51">
        <f t="shared" si="124"/>
        <v>0</v>
      </c>
      <c r="DG135" s="51">
        <f t="shared" si="124"/>
        <v>50000000</v>
      </c>
      <c r="DH135" s="51">
        <f t="shared" si="124"/>
        <v>30000000</v>
      </c>
      <c r="DI135" s="51">
        <f t="shared" si="124"/>
        <v>123000000</v>
      </c>
      <c r="DJ135" s="51">
        <f t="shared" si="124"/>
        <v>0</v>
      </c>
      <c r="DK135" s="51">
        <f t="shared" si="124"/>
        <v>285223280</v>
      </c>
      <c r="DL135" s="51">
        <f t="shared" si="124"/>
        <v>0</v>
      </c>
      <c r="DM135" s="51">
        <f t="shared" si="124"/>
        <v>0</v>
      </c>
      <c r="DN135" s="51">
        <f t="shared" si="124"/>
        <v>0</v>
      </c>
      <c r="DO135" s="51">
        <f t="shared" si="124"/>
        <v>0</v>
      </c>
      <c r="DP135" s="51">
        <f t="shared" si="124"/>
        <v>454448830</v>
      </c>
      <c r="DR135" s="178" t="s">
        <v>400</v>
      </c>
      <c r="DS135" s="40">
        <f>+G135</f>
        <v>16307105437</v>
      </c>
      <c r="DT135" s="40">
        <f>+BX135</f>
        <v>507968122</v>
      </c>
      <c r="DU135" s="180">
        <f>+BW135</f>
        <v>3.1150109623222642E-2</v>
      </c>
    </row>
    <row r="136" spans="1:125" ht="5.25" customHeight="1" thickTop="1" x14ac:dyDescent="0.3">
      <c r="C136" s="90"/>
      <c r="D136" s="90"/>
      <c r="E136" s="90"/>
      <c r="F136" s="90"/>
      <c r="G136" s="91"/>
      <c r="H136" s="91"/>
      <c r="I136" s="92"/>
      <c r="J136" s="91"/>
      <c r="K136" s="91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4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94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94"/>
      <c r="BX136" s="95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94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</row>
    <row r="137" spans="1:125" ht="19.5" customHeight="1" x14ac:dyDescent="0.3">
      <c r="C137" s="185" t="s">
        <v>380</v>
      </c>
      <c r="D137" s="186"/>
      <c r="E137" s="187"/>
      <c r="F137" s="96"/>
      <c r="G137" s="71">
        <f t="shared" ref="G137:AB137" si="125">G37+G78+G101+G117+G135</f>
        <v>31354859125</v>
      </c>
      <c r="H137" s="71">
        <f t="shared" si="125"/>
        <v>328968376</v>
      </c>
      <c r="I137" s="71">
        <f t="shared" si="125"/>
        <v>2969410598</v>
      </c>
      <c r="J137" s="71">
        <f t="shared" si="125"/>
        <v>0</v>
      </c>
      <c r="K137" s="71">
        <f t="shared" si="125"/>
        <v>12000000000</v>
      </c>
      <c r="L137" s="71">
        <f t="shared" si="125"/>
        <v>208000000</v>
      </c>
      <c r="M137" s="71">
        <f t="shared" si="125"/>
        <v>244096406</v>
      </c>
      <c r="N137" s="71">
        <f t="shared" si="125"/>
        <v>2671087800</v>
      </c>
      <c r="O137" s="71">
        <f t="shared" si="125"/>
        <v>450000000</v>
      </c>
      <c r="P137" s="71">
        <f t="shared" si="125"/>
        <v>450000000</v>
      </c>
      <c r="Q137" s="71">
        <f t="shared" si="125"/>
        <v>450000000</v>
      </c>
      <c r="R137" s="71">
        <f t="shared" si="125"/>
        <v>480000000</v>
      </c>
      <c r="S137" s="71">
        <f t="shared" si="125"/>
        <v>80000000</v>
      </c>
      <c r="T137" s="71">
        <f t="shared" si="125"/>
        <v>120000000</v>
      </c>
      <c r="U137" s="71">
        <f t="shared" si="125"/>
        <v>128000000</v>
      </c>
      <c r="V137" s="71">
        <f t="shared" si="125"/>
        <v>5000000000</v>
      </c>
      <c r="W137" s="71">
        <f t="shared" si="125"/>
        <v>1161806613</v>
      </c>
      <c r="X137" s="71">
        <f t="shared" si="125"/>
        <v>0</v>
      </c>
      <c r="Y137" s="71">
        <f t="shared" si="125"/>
        <v>687105289</v>
      </c>
      <c r="Z137" s="71">
        <f t="shared" si="125"/>
        <v>1770728185</v>
      </c>
      <c r="AA137" s="71">
        <f t="shared" si="125"/>
        <v>91899873</v>
      </c>
      <c r="AB137" s="71">
        <f t="shared" si="125"/>
        <v>2063755985</v>
      </c>
      <c r="AC137" s="97">
        <f>+AD137/G137</f>
        <v>0.19197836453363432</v>
      </c>
      <c r="AD137" s="71">
        <f t="shared" ref="AD137:AY137" si="126">AD37+AD78+AD101+AD117+AD135</f>
        <v>6019454575</v>
      </c>
      <c r="AE137" s="71">
        <f t="shared" si="126"/>
        <v>328965376</v>
      </c>
      <c r="AF137" s="63">
        <f t="shared" si="126"/>
        <v>1658711193</v>
      </c>
      <c r="AG137" s="63">
        <f t="shared" si="126"/>
        <v>0</v>
      </c>
      <c r="AH137" s="63">
        <f t="shared" si="126"/>
        <v>0</v>
      </c>
      <c r="AI137" s="63">
        <f t="shared" si="126"/>
        <v>150000000</v>
      </c>
      <c r="AJ137" s="71">
        <f t="shared" si="126"/>
        <v>0</v>
      </c>
      <c r="AK137" s="71">
        <f t="shared" si="126"/>
        <v>360550119</v>
      </c>
      <c r="AL137" s="71">
        <f t="shared" si="126"/>
        <v>0</v>
      </c>
      <c r="AM137" s="71">
        <f t="shared" si="126"/>
        <v>0</v>
      </c>
      <c r="AN137" s="71">
        <f t="shared" si="126"/>
        <v>0</v>
      </c>
      <c r="AO137" s="71">
        <f t="shared" si="126"/>
        <v>0</v>
      </c>
      <c r="AP137" s="71">
        <f t="shared" si="126"/>
        <v>0</v>
      </c>
      <c r="AQ137" s="71">
        <f t="shared" si="126"/>
        <v>0</v>
      </c>
      <c r="AR137" s="71">
        <f t="shared" si="126"/>
        <v>0</v>
      </c>
      <c r="AS137" s="71">
        <f t="shared" si="126"/>
        <v>886380621</v>
      </c>
      <c r="AT137" s="71">
        <f t="shared" si="126"/>
        <v>269501946</v>
      </c>
      <c r="AU137" s="71">
        <f t="shared" si="126"/>
        <v>0</v>
      </c>
      <c r="AV137" s="71">
        <f t="shared" si="126"/>
        <v>114967657</v>
      </c>
      <c r="AW137" s="71">
        <f t="shared" si="126"/>
        <v>1426086525</v>
      </c>
      <c r="AX137" s="71">
        <f t="shared" si="126"/>
        <v>91899873</v>
      </c>
      <c r="AY137" s="71">
        <f t="shared" si="126"/>
        <v>732391265</v>
      </c>
      <c r="AZ137" s="98">
        <f>1-AC137</f>
        <v>0.80802163546636563</v>
      </c>
      <c r="BA137" s="71">
        <f t="shared" ref="BA137:BV137" si="127">BA37+BA78+BA101+BA117+BA135</f>
        <v>25335404550</v>
      </c>
      <c r="BB137" s="71">
        <f t="shared" si="127"/>
        <v>3000</v>
      </c>
      <c r="BC137" s="63">
        <f t="shared" si="127"/>
        <v>1310699405</v>
      </c>
      <c r="BD137" s="63">
        <f t="shared" si="127"/>
        <v>0</v>
      </c>
      <c r="BE137" s="63">
        <f t="shared" si="127"/>
        <v>12000000000</v>
      </c>
      <c r="BF137" s="63">
        <f t="shared" si="127"/>
        <v>58000000</v>
      </c>
      <c r="BG137" s="71">
        <f t="shared" si="127"/>
        <v>244096406</v>
      </c>
      <c r="BH137" s="71">
        <f t="shared" si="127"/>
        <v>2310537681</v>
      </c>
      <c r="BI137" s="71">
        <f t="shared" si="127"/>
        <v>450000000</v>
      </c>
      <c r="BJ137" s="71">
        <f t="shared" si="127"/>
        <v>450000000</v>
      </c>
      <c r="BK137" s="71">
        <f t="shared" si="127"/>
        <v>450000000</v>
      </c>
      <c r="BL137" s="71">
        <f t="shared" si="127"/>
        <v>480000000</v>
      </c>
      <c r="BM137" s="71">
        <f t="shared" si="127"/>
        <v>80000000</v>
      </c>
      <c r="BN137" s="71">
        <f t="shared" si="127"/>
        <v>120000000</v>
      </c>
      <c r="BO137" s="71">
        <f t="shared" si="127"/>
        <v>128000000</v>
      </c>
      <c r="BP137" s="71">
        <f t="shared" si="127"/>
        <v>4113619379</v>
      </c>
      <c r="BQ137" s="71">
        <f t="shared" si="127"/>
        <v>892304667</v>
      </c>
      <c r="BR137" s="71">
        <f t="shared" si="127"/>
        <v>0</v>
      </c>
      <c r="BS137" s="71">
        <f t="shared" si="127"/>
        <v>572137632</v>
      </c>
      <c r="BT137" s="71">
        <f t="shared" si="127"/>
        <v>344641660</v>
      </c>
      <c r="BU137" s="71">
        <f t="shared" si="127"/>
        <v>0</v>
      </c>
      <c r="BV137" s="71">
        <f t="shared" si="127"/>
        <v>1331364720</v>
      </c>
      <c r="BW137" s="98">
        <f>+BX137/G137</f>
        <v>5.9466434423025016E-2</v>
      </c>
      <c r="BX137" s="71">
        <f t="shared" ref="BX137:CS137" si="128">BX37+BX78+BX101+BX117+BX135</f>
        <v>1864561674</v>
      </c>
      <c r="BY137" s="71">
        <f t="shared" si="128"/>
        <v>0</v>
      </c>
      <c r="BZ137" s="71">
        <f t="shared" si="128"/>
        <v>1073720409</v>
      </c>
      <c r="CA137" s="71">
        <f t="shared" si="128"/>
        <v>0</v>
      </c>
      <c r="CB137" s="71">
        <f t="shared" si="128"/>
        <v>0</v>
      </c>
      <c r="CC137" s="71">
        <f t="shared" si="128"/>
        <v>125960004</v>
      </c>
      <c r="CD137" s="71">
        <f t="shared" si="128"/>
        <v>0</v>
      </c>
      <c r="CE137" s="71">
        <f t="shared" si="128"/>
        <v>66980944</v>
      </c>
      <c r="CF137" s="71">
        <f t="shared" si="128"/>
        <v>0</v>
      </c>
      <c r="CG137" s="71">
        <f t="shared" si="128"/>
        <v>0</v>
      </c>
      <c r="CH137" s="71">
        <f t="shared" si="128"/>
        <v>0</v>
      </c>
      <c r="CI137" s="71">
        <f t="shared" si="128"/>
        <v>0</v>
      </c>
      <c r="CJ137" s="71">
        <f t="shared" si="128"/>
        <v>0</v>
      </c>
      <c r="CK137" s="71">
        <f t="shared" si="128"/>
        <v>0</v>
      </c>
      <c r="CL137" s="71">
        <f t="shared" si="128"/>
        <v>0</v>
      </c>
      <c r="CM137" s="71">
        <f t="shared" si="128"/>
        <v>28032000</v>
      </c>
      <c r="CN137" s="71">
        <f t="shared" si="128"/>
        <v>170754527</v>
      </c>
      <c r="CO137" s="71">
        <f t="shared" si="128"/>
        <v>0</v>
      </c>
      <c r="CP137" s="71">
        <f t="shared" si="128"/>
        <v>69287137</v>
      </c>
      <c r="CQ137" s="71">
        <f t="shared" si="128"/>
        <v>65626666</v>
      </c>
      <c r="CR137" s="71">
        <f t="shared" si="128"/>
        <v>0</v>
      </c>
      <c r="CS137" s="71">
        <f t="shared" si="128"/>
        <v>264199987</v>
      </c>
      <c r="CT137" s="21">
        <f>1-BW137</f>
        <v>0.94053356557697498</v>
      </c>
      <c r="CU137" s="71">
        <f t="shared" ref="CU137:DP137" si="129">CU37+CU78+CU101+CU117+CU135</f>
        <v>29490297451</v>
      </c>
      <c r="CV137" s="71">
        <f t="shared" si="129"/>
        <v>328968376</v>
      </c>
      <c r="CW137" s="71">
        <f t="shared" si="129"/>
        <v>1895690189</v>
      </c>
      <c r="CX137" s="71">
        <f t="shared" si="129"/>
        <v>0</v>
      </c>
      <c r="CY137" s="71">
        <f t="shared" si="129"/>
        <v>12000000000</v>
      </c>
      <c r="CZ137" s="71">
        <f t="shared" si="129"/>
        <v>82039996</v>
      </c>
      <c r="DA137" s="71">
        <f t="shared" si="129"/>
        <v>244096406</v>
      </c>
      <c r="DB137" s="71">
        <f t="shared" si="129"/>
        <v>2604106856</v>
      </c>
      <c r="DC137" s="71">
        <f t="shared" si="129"/>
        <v>450000000</v>
      </c>
      <c r="DD137" s="71">
        <f t="shared" si="129"/>
        <v>450000000</v>
      </c>
      <c r="DE137" s="71">
        <f t="shared" si="129"/>
        <v>450000000</v>
      </c>
      <c r="DF137" s="71">
        <f t="shared" si="129"/>
        <v>480000000</v>
      </c>
      <c r="DG137" s="71">
        <f t="shared" si="129"/>
        <v>80000000</v>
      </c>
      <c r="DH137" s="71">
        <f t="shared" si="129"/>
        <v>120000000</v>
      </c>
      <c r="DI137" s="71">
        <f t="shared" si="129"/>
        <v>128000000</v>
      </c>
      <c r="DJ137" s="71">
        <f t="shared" si="129"/>
        <v>4971968000</v>
      </c>
      <c r="DK137" s="71">
        <f t="shared" si="129"/>
        <v>991052086</v>
      </c>
      <c r="DL137" s="71">
        <f t="shared" si="129"/>
        <v>0</v>
      </c>
      <c r="DM137" s="71">
        <f t="shared" si="129"/>
        <v>617818152</v>
      </c>
      <c r="DN137" s="71">
        <f t="shared" si="129"/>
        <v>1705101519</v>
      </c>
      <c r="DO137" s="71">
        <f t="shared" si="129"/>
        <v>91899873</v>
      </c>
      <c r="DP137" s="71">
        <f t="shared" si="129"/>
        <v>1799555998</v>
      </c>
      <c r="DR137" s="179" t="s">
        <v>14</v>
      </c>
      <c r="DS137" s="32">
        <f>DS37+DS78+DS101+DS117+DS135</f>
        <v>31354859125</v>
      </c>
      <c r="DT137" s="32">
        <f>DT37+DT78+DT101+DT117+DT135</f>
        <v>1864561674</v>
      </c>
      <c r="DU137" s="181">
        <f>+BW137</f>
        <v>5.9466434423025016E-2</v>
      </c>
    </row>
    <row r="138" spans="1:125" ht="5.25" customHeight="1" x14ac:dyDescent="0.3">
      <c r="C138" s="99"/>
      <c r="D138" s="99"/>
      <c r="E138" s="100"/>
      <c r="F138" s="100"/>
      <c r="G138" s="101"/>
      <c r="H138" s="101"/>
      <c r="I138" s="102"/>
      <c r="J138" s="101"/>
      <c r="K138" s="101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4"/>
      <c r="AD138" s="105"/>
      <c r="AE138" s="105"/>
      <c r="AF138" s="105"/>
      <c r="AG138" s="105"/>
      <c r="AH138" s="105"/>
      <c r="AI138" s="105"/>
      <c r="AJ138" s="105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4"/>
      <c r="BA138" s="105"/>
      <c r="BB138" s="105"/>
      <c r="BC138" s="105"/>
      <c r="BD138" s="105"/>
      <c r="BE138" s="105"/>
      <c r="BF138" s="105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4"/>
      <c r="BX138" s="107"/>
      <c r="BY138" s="108"/>
      <c r="BZ138" s="108"/>
      <c r="CA138" s="108"/>
      <c r="CB138" s="108"/>
      <c r="CC138" s="108"/>
      <c r="CD138" s="103"/>
      <c r="CE138" s="103"/>
      <c r="CF138" s="103"/>
      <c r="CG138" s="103"/>
      <c r="CH138" s="103"/>
      <c r="CI138" s="103"/>
      <c r="CJ138" s="103"/>
      <c r="CK138" s="103"/>
      <c r="CL138" s="103"/>
      <c r="CM138" s="103"/>
      <c r="CN138" s="103"/>
      <c r="CO138" s="103"/>
      <c r="CP138" s="103"/>
      <c r="CQ138" s="103"/>
      <c r="CR138" s="103"/>
      <c r="CS138" s="103"/>
      <c r="CT138" s="21"/>
      <c r="CU138" s="109"/>
      <c r="CV138" s="105"/>
      <c r="CW138" s="105"/>
      <c r="CX138" s="105"/>
      <c r="CY138" s="105"/>
      <c r="CZ138" s="105"/>
      <c r="DA138" s="106"/>
      <c r="DB138" s="106"/>
      <c r="DC138" s="106"/>
      <c r="DD138" s="106"/>
      <c r="DE138" s="106"/>
      <c r="DF138" s="106"/>
      <c r="DG138" s="106"/>
      <c r="DH138" s="106"/>
      <c r="DI138" s="106"/>
      <c r="DJ138" s="106"/>
      <c r="DK138" s="106"/>
      <c r="DL138" s="106"/>
      <c r="DM138" s="106"/>
      <c r="DN138" s="106"/>
      <c r="DO138" s="106"/>
      <c r="DP138" s="106"/>
    </row>
    <row r="139" spans="1:125" ht="16.5" customHeight="1" x14ac:dyDescent="0.3">
      <c r="C139" s="110"/>
      <c r="D139" s="111" t="s">
        <v>381</v>
      </c>
      <c r="E139" s="104">
        <v>111</v>
      </c>
      <c r="F139" s="112"/>
      <c r="G139" s="113">
        <f>SUMIF($E$4:$E$134,"111",$G$4:$G$134)</f>
        <v>13521039396</v>
      </c>
      <c r="H139" s="114">
        <f>SUMIF($E$4:$E$135,"111",$H$4:$H$135)</f>
        <v>0</v>
      </c>
      <c r="I139" s="114">
        <f>SUMIF($E$4:$E$135,"111",$I$4:$I$135)</f>
        <v>0</v>
      </c>
      <c r="J139" s="114">
        <f>SUMIF($E$4:$E$135,"111",$J$4:$J$135)</f>
        <v>0</v>
      </c>
      <c r="K139" s="113">
        <f>SUMIF($E$4:$E$134,"111",$K$4:$K$134)</f>
        <v>12000000000</v>
      </c>
      <c r="L139" s="112">
        <f>SUMIF($E$4:$E$135,"111",$L$4:$L$135)</f>
        <v>0</v>
      </c>
      <c r="M139" s="112">
        <f>SUMIF($E$4:$E$134,"111",$M$4:$M$134)</f>
        <v>0</v>
      </c>
      <c r="N139" s="112">
        <f>SUMIF($E$4:$E$134,"111",$N$4:$N$134)</f>
        <v>277239396</v>
      </c>
      <c r="O139" s="112">
        <f>SUMIF($E$4:$E$134,"111",$O$4:$O$134)</f>
        <v>271000000</v>
      </c>
      <c r="P139" s="112">
        <f>SUMIF($E$4:$E$134,"111",$P$4:$P$134)</f>
        <v>450000000</v>
      </c>
      <c r="Q139" s="112">
        <f>SUMIF($E$4:$E$134,"111",$Q$4:$Q$134)</f>
        <v>370000000</v>
      </c>
      <c r="R139" s="112">
        <f>SUMIF($E$4:$E$134,"111",$R$4:$R$134)</f>
        <v>0</v>
      </c>
      <c r="S139" s="112">
        <f>SUMIF($E$4:$E$134,"111",$S$4:$S$134)</f>
        <v>0</v>
      </c>
      <c r="T139" s="112">
        <f>SUMIF($E$4:$E$134,"111",$T$4:$T$134)</f>
        <v>5000000</v>
      </c>
      <c r="U139" s="112">
        <f>SUMIF($E$4:$E$134,"111",$U$4:$U$134)</f>
        <v>77800000</v>
      </c>
      <c r="V139" s="112">
        <f>SUMIF($E$4:$E$134,"111",$V$4:$V$134)</f>
        <v>0</v>
      </c>
      <c r="W139" s="112">
        <f>SUMIF($E$4:$E$134,"111",$W$4:$W$134)</f>
        <v>0</v>
      </c>
      <c r="X139" s="112">
        <f>SUMIF($E$4:$E$134,"111",$X$4:$X$134)</f>
        <v>0</v>
      </c>
      <c r="Y139" s="112">
        <f>SUMIF($E$4:$E$134,"111",$Y$4:$Y$134)</f>
        <v>0</v>
      </c>
      <c r="Z139" s="112">
        <f>SUMIF($E$4:$E$134,"111",$Z$4:$Z$134)</f>
        <v>0</v>
      </c>
      <c r="AA139" s="112"/>
      <c r="AB139" s="112">
        <f>SUMIF($E$4:$E$134,"111",$AB$4:$AB$134)</f>
        <v>70000000</v>
      </c>
      <c r="AC139" s="115">
        <f t="shared" ref="AC139:AC146" si="130">+AD139/G139</f>
        <v>1.2621810720445594E-3</v>
      </c>
      <c r="AD139" s="113">
        <f>SUMIF($E$4:$E$134,"111",$AD$4:$AD$134)</f>
        <v>17066000</v>
      </c>
      <c r="AE139" s="113">
        <f>SUMIF($E$4:$E$134,"111",$AE$4:$AE$134)</f>
        <v>0</v>
      </c>
      <c r="AF139" s="113">
        <f>SUMIF($E$4:$E$134,"111",$AF$4:$AF$134)</f>
        <v>0</v>
      </c>
      <c r="AG139" s="113">
        <f>SUMIF($E$4:$E$134,"111",$AG$4:$AG$134)</f>
        <v>0</v>
      </c>
      <c r="AH139" s="113">
        <f>SUMIF($E$4:$E$134,"111",$AH$4:$AH$134)</f>
        <v>0</v>
      </c>
      <c r="AI139" s="113">
        <f>SUMIF($E$4:$E$134,"111",$AI$4:$AI$134)</f>
        <v>0</v>
      </c>
      <c r="AJ139" s="113">
        <f>SUMIF($E$4:$E$134,"111",$AJ$4:$AJ$134)</f>
        <v>0</v>
      </c>
      <c r="AK139" s="113">
        <f>SUMIF($E$4:$E$134,"111",$AK$4:$AK$134)</f>
        <v>13566000</v>
      </c>
      <c r="AL139" s="113">
        <f>SUMIF($E$4:$E$134,"111",$AL$4:$AL$134)</f>
        <v>0</v>
      </c>
      <c r="AM139" s="113">
        <f>SUMIF($E$4:$E$134,"111",$AM$4:$AM$134)</f>
        <v>0</v>
      </c>
      <c r="AN139" s="113">
        <f>SUMIF($E$4:$E$134,"111",$AN$4:$AN$134)</f>
        <v>0</v>
      </c>
      <c r="AO139" s="113">
        <f>SUMIF($E$4:$E$134,"111",$AO$4:$AO$134)</f>
        <v>0</v>
      </c>
      <c r="AP139" s="113">
        <f>SUMIF($E$4:$E$134,"111",$AP$4:$AP$134)</f>
        <v>0</v>
      </c>
      <c r="AQ139" s="113">
        <f>SUMIF($E$4:$E$134,"111",$AQ$4:$AQ$134)</f>
        <v>0</v>
      </c>
      <c r="AR139" s="113">
        <f>SUMIF($E$4:$E$134,"111",$AR$4:$AR$134)</f>
        <v>0</v>
      </c>
      <c r="AS139" s="113">
        <f>SUMIF($E$4:$E$134,"111",$AS$4:$AS$134)</f>
        <v>0</v>
      </c>
      <c r="AT139" s="113">
        <f>SUMIF($E$4:$E$134,"111",$AT$4:$AT$134)</f>
        <v>0</v>
      </c>
      <c r="AU139" s="113">
        <f>SUMIF($E$4:$E$134,"111",$AU$4:$AU$134)</f>
        <v>0</v>
      </c>
      <c r="AV139" s="113">
        <f>SUMIF($E$4:$E$134,"111",$AV$4:$AV$134)</f>
        <v>0</v>
      </c>
      <c r="AW139" s="113">
        <f>SUMIF($E$4:$E$134,"111",$AW$4:$AW$134)</f>
        <v>0</v>
      </c>
      <c r="AX139" s="113">
        <f>SUMIF($E$4:$E$134,"111",$AX$4:$AX$134)</f>
        <v>0</v>
      </c>
      <c r="AY139" s="113">
        <f>SUMIF($E$4:$E$134,"111",$AY$4:$AY$134)</f>
        <v>3500000</v>
      </c>
      <c r="AZ139" s="98">
        <f t="shared" ref="AZ139:AZ146" si="131">1-AC139</f>
        <v>0.99873781892795543</v>
      </c>
      <c r="BA139" s="24">
        <f t="shared" ref="BA139:BA145" si="132">SUM(BB139:BV139)</f>
        <v>13503973396</v>
      </c>
      <c r="BB139" s="116">
        <f>SUMIF($E$4:$E$134,"111",$BB$4:$BB$134)</f>
        <v>0</v>
      </c>
      <c r="BC139" s="116">
        <f>SUMIF($E$4:$E$134,"111",$BC$4:$BC$134)</f>
        <v>0</v>
      </c>
      <c r="BD139" s="116">
        <f>SUMIF($E$4:$E$134,"111",$BD$4:$BD$134)</f>
        <v>0</v>
      </c>
      <c r="BE139" s="116">
        <f>SUMIF($E$4:$E$134,"111",$BE$4:$BE$134)</f>
        <v>12000000000</v>
      </c>
      <c r="BF139" s="116">
        <f>SUMIF($E$4:$E$134,"111",$BF$4:$BF$134)</f>
        <v>0</v>
      </c>
      <c r="BG139" s="116">
        <f>SUMIF($E$4:$E$134,"111",$BG$4:$BG$134)</f>
        <v>0</v>
      </c>
      <c r="BH139" s="116">
        <f>SUMIF($E$4:$E$134,"111",$BH$4:$BH$134)</f>
        <v>263673396</v>
      </c>
      <c r="BI139" s="116">
        <f>SUMIF($E$4:$E$134,"111",$BI$4:$BI$134)</f>
        <v>271000000</v>
      </c>
      <c r="BJ139" s="116">
        <f>SUMIF($E$4:$E$134,"111",$BJ$4:$BJ$134)</f>
        <v>450000000</v>
      </c>
      <c r="BK139" s="116">
        <f>SUMIF($E$4:$E$134,"111",$BK$4:$BK$134)</f>
        <v>370000000</v>
      </c>
      <c r="BL139" s="116">
        <f>SUMIF($E$4:$E$134,"111",$BL$4:$BL$134)</f>
        <v>0</v>
      </c>
      <c r="BM139" s="116">
        <f>SUMIF($E$4:$E$134,"111",$BM$4:$BM$134)</f>
        <v>0</v>
      </c>
      <c r="BN139" s="116">
        <f>SUMIF($E$4:$E$134,"111",$BN$4:$BN$134)</f>
        <v>5000000</v>
      </c>
      <c r="BO139" s="116">
        <f>SUMIF($E$4:$E$134,"111",$BO$4:$BO$134)</f>
        <v>77800000</v>
      </c>
      <c r="BP139" s="116">
        <f>SUMIF($E$4:$E$134,"111",$BP$4:$BP$134)</f>
        <v>0</v>
      </c>
      <c r="BQ139" s="116">
        <f>SUMIF($E$4:$E$134,"111",$BQ$4:$BQ$134)</f>
        <v>0</v>
      </c>
      <c r="BR139" s="116">
        <f>SUMIF($E$4:$E$134,"111",$BR$4:$BR$134)</f>
        <v>0</v>
      </c>
      <c r="BS139" s="116">
        <f>SUMIF($E$4:$E$134,"111",$BS$4:$BS$134)</f>
        <v>0</v>
      </c>
      <c r="BT139" s="116">
        <f>SUMIF($E$4:$E$134,"111",$BT$4:$BT$134)</f>
        <v>0</v>
      </c>
      <c r="BU139" s="116">
        <f>SUMIF($E$4:$E$134,"111",$BU$4:$BU$134)</f>
        <v>0</v>
      </c>
      <c r="BV139" s="117">
        <f>SUMIF($E$4:$E$134,"111",$BV$4:$BV$134)</f>
        <v>66500000</v>
      </c>
      <c r="BW139" s="118">
        <f t="shared" ref="BW139:BW145" si="133">+BX139/G139</f>
        <v>0</v>
      </c>
      <c r="BX139" s="30">
        <f t="shared" ref="BX139:BX145" si="134">SUM(BY139:CS139)</f>
        <v>0</v>
      </c>
      <c r="BY139" s="113">
        <f>SUMIF($E$4:$E$134,"111",$BY$4:$BY$134)</f>
        <v>0</v>
      </c>
      <c r="BZ139" s="113">
        <f>SUMIF($E$4:$E$134,"111",$BZ$4:$BZ$134)</f>
        <v>0</v>
      </c>
      <c r="CA139" s="113">
        <f>SUMIF($E$4:$E$134,"111",$CA$4:$CA$134)</f>
        <v>0</v>
      </c>
      <c r="CB139" s="113">
        <f>SUMIF($E$4:$E$134,"111",$CB$4:$CB$134)</f>
        <v>0</v>
      </c>
      <c r="CC139" s="113">
        <f>SUMIF($E$4:$E$134,"111",$CC$4:$CC$134)</f>
        <v>0</v>
      </c>
      <c r="CD139" s="113">
        <f>SUMIF($E$4:$E$134,"111",$CD$4:$CD$134)</f>
        <v>0</v>
      </c>
      <c r="CE139" s="113">
        <f>SUMIF($E$4:$E$134,"111",$CE$4:$CE$134)</f>
        <v>0</v>
      </c>
      <c r="CF139" s="113">
        <f>SUMIF($E$4:$E$134,"111",$CF$4:$CF$134)</f>
        <v>0</v>
      </c>
      <c r="CG139" s="113">
        <f>SUMIF($E$4:$E$134,"111",$CG$4:$CG$134)</f>
        <v>0</v>
      </c>
      <c r="CH139" s="113">
        <f>SUMIF($E$4:$E$134,"111",$CH$4:$CH$134)</f>
        <v>0</v>
      </c>
      <c r="CI139" s="113">
        <f>SUMIF($E$4:$E$134,"111",$CI$4:$CI$134)</f>
        <v>0</v>
      </c>
      <c r="CJ139" s="113">
        <f>SUMIF($E$4:$E$134,"111",$CJ$4:$CJ$134)</f>
        <v>0</v>
      </c>
      <c r="CK139" s="113">
        <f>SUMIF($E$4:$E$134,"111",$CK$4:$CK$134)</f>
        <v>0</v>
      </c>
      <c r="CL139" s="113">
        <f>SUMIF($E$4:$E$134,"111",$CL$4:$CL$134)</f>
        <v>0</v>
      </c>
      <c r="CM139" s="113">
        <f>SUMIF($E$4:$E$134,"111",$CM$4:$CM$134)</f>
        <v>0</v>
      </c>
      <c r="CN139" s="113">
        <f>SUMIF($E$4:$E$134,"111",$CN$4:$CN$134)</f>
        <v>0</v>
      </c>
      <c r="CO139" s="113">
        <f>SUMIF($E$4:$E$134,"111",$CO$4:$CO$134)</f>
        <v>0</v>
      </c>
      <c r="CP139" s="113">
        <f>SUMIF($E$4:$E$134,"111",$CP$4:$CP$134)</f>
        <v>0</v>
      </c>
      <c r="CQ139" s="113">
        <f>SUMIF($E$4:$E$134,"111",$CQ$4:$CQ$134)</f>
        <v>0</v>
      </c>
      <c r="CR139" s="113">
        <f>SUMIF($E$4:$E$134,"111",$CR$4:$CR$134)</f>
        <v>0</v>
      </c>
      <c r="CS139" s="119">
        <f>SUMIF($E$4:$E$134,"111",$CS$4:$CS$134)</f>
        <v>0</v>
      </c>
      <c r="CT139" s="21">
        <f t="shared" ref="CT139:CT146" si="135">1-BW139</f>
        <v>1</v>
      </c>
      <c r="CU139" s="24">
        <f t="shared" ref="CU139:CU145" si="136">SUM(CV139:DP139)</f>
        <v>13521039396</v>
      </c>
      <c r="CV139" s="116">
        <f>SUMIF($E$4:$E$134,"111",$CV$4:$CV$134)</f>
        <v>0</v>
      </c>
      <c r="CW139" s="116">
        <f>SUMIF($E$4:$E$134,"111",$CW$4:$CW$134)</f>
        <v>0</v>
      </c>
      <c r="CX139" s="116">
        <f>SUMIF($E$4:$E$134,"111",$CX$4:$CX$134)</f>
        <v>0</v>
      </c>
      <c r="CY139" s="116">
        <f>SUMIF($E$4:$E$134,"111",$CY$4:$CY$134)</f>
        <v>12000000000</v>
      </c>
      <c r="CZ139" s="116">
        <f>SUMIF($E$4:$E$134,"111",$CZ$4:$CZ$134)</f>
        <v>0</v>
      </c>
      <c r="DA139" s="116">
        <f>SUMIF($E$4:$E$134,"111",$DA$4:$DA$134)</f>
        <v>0</v>
      </c>
      <c r="DB139" s="116">
        <f>SUMIF($E$4:$E$134,"111",$DB$4:$DB$134)</f>
        <v>277239396</v>
      </c>
      <c r="DC139" s="116">
        <f>SUMIF($E$4:$E$134,"111",$DC$4:$DC$134)</f>
        <v>271000000</v>
      </c>
      <c r="DD139" s="116">
        <f>SUMIF($E$4:$E$134,"111",$DD$4:$DD$134)</f>
        <v>450000000</v>
      </c>
      <c r="DE139" s="116">
        <f>SUMIF($E$4:$E$134,"111",$DE$4:$DE$134)</f>
        <v>370000000</v>
      </c>
      <c r="DF139" s="120">
        <f>SUMIF($E$4:$E$134,"111",$DF$4:$DF$134)</f>
        <v>0</v>
      </c>
      <c r="DG139" s="120">
        <f>SUMIF($E$4:$E$134,"111",$DG$4:$DG$134)</f>
        <v>0</v>
      </c>
      <c r="DH139" s="120">
        <f>SUMIF($E$4:$E$134,"111",$DH$4:$DH$134)</f>
        <v>5000000</v>
      </c>
      <c r="DI139" s="120">
        <f>SUMIF($E$4:$E$134,"111",$DI$4:$DI$134)</f>
        <v>77800000</v>
      </c>
      <c r="DJ139" s="120">
        <f>SUMIF($E$4:$E$134,"111",$DJ$4:$DJ$134)</f>
        <v>0</v>
      </c>
      <c r="DK139" s="120">
        <f>SUMIF($E$4:$E$134,"111",$DK$4:$DK$134)</f>
        <v>0</v>
      </c>
      <c r="DL139" s="120">
        <f>SUMIF($E$4:$E$134,"111",$DL$4:$DL$134)</f>
        <v>0</v>
      </c>
      <c r="DM139" s="120">
        <f>SUMIF($E$4:$E$134,"111",$DM$4:$DM$134)</f>
        <v>0</v>
      </c>
      <c r="DN139" s="120">
        <f>SUMIF($E$4:$E$134,"111",$DN$4:$DN$134)</f>
        <v>0</v>
      </c>
      <c r="DO139" s="120">
        <f>SUMIF($E$4:$E$134,"111",$DO$4:$DO$134)</f>
        <v>0</v>
      </c>
      <c r="DP139" s="120">
        <f>SUMIF($E$4:$E$134,"111",$DP$4:$DP$134)</f>
        <v>70000000</v>
      </c>
    </row>
    <row r="140" spans="1:125" ht="27.6" customHeight="1" x14ac:dyDescent="0.3">
      <c r="C140" s="121"/>
      <c r="D140" s="111" t="s">
        <v>382</v>
      </c>
      <c r="E140" s="104">
        <v>211</v>
      </c>
      <c r="F140" s="112"/>
      <c r="G140" s="113">
        <f>SUMIF($E$4:$E$134,"211",$G$4:$G$134)</f>
        <v>3046825667</v>
      </c>
      <c r="H140" s="114">
        <f>SUMIF($E$4:$E$135,"211",$H$4:$H$135)</f>
        <v>0</v>
      </c>
      <c r="I140" s="114">
        <f>SUMIF($E$4:$E$135,"211",$I$4:$I$135)</f>
        <v>263340125</v>
      </c>
      <c r="J140" s="114">
        <f>SUMIF($E$4:$E$135,"211",$J$4:$J$135)</f>
        <v>0</v>
      </c>
      <c r="K140" s="113">
        <f>SUMIF($E$4:$E$134,"211",$K$4:$K$134)</f>
        <v>0</v>
      </c>
      <c r="L140" s="112">
        <f>SUMIF($E$4:$E$134,"211",$L$4:$L$134)</f>
        <v>0</v>
      </c>
      <c r="M140" s="112">
        <f>SUMIF($E$4:$E$134,"211",$M$4:$M$134)</f>
        <v>244096406</v>
      </c>
      <c r="N140" s="112">
        <f>SUMIF($E$4:$E$134,"211",$N$4:$N$134)</f>
        <v>1262000000</v>
      </c>
      <c r="O140" s="112">
        <f>SUMIF($E$4:$E$134,"211",$O$4:$O$134)</f>
        <v>179000000</v>
      </c>
      <c r="P140" s="112">
        <f>SUMIF($E$4:$E$134,"211",$P$4:$P$134)</f>
        <v>0</v>
      </c>
      <c r="Q140" s="112">
        <f>SUMIF($E$4:$E$134,"211",$Q$4:$Q$134)</f>
        <v>40000000</v>
      </c>
      <c r="R140" s="112">
        <f>SUMIF($E$4:$E$134,"211",$R$4:$R$134)</f>
        <v>0</v>
      </c>
      <c r="S140" s="112">
        <f>SUMIF($E$4:$E$134,"211",$S$4:$S$134)</f>
        <v>50000000</v>
      </c>
      <c r="T140" s="112">
        <f>SUMIF($E$4:$E$134,"211",$T$4:$T$134)</f>
        <v>65000000</v>
      </c>
      <c r="U140" s="112">
        <f>SUMIF($E$4:$E$134,"211",$U$4:$U$134)</f>
        <v>45200000</v>
      </c>
      <c r="V140" s="112">
        <f>SUMIF($E$4:$E$134,"211",$V$4:$V$134)</f>
        <v>0</v>
      </c>
      <c r="W140" s="112">
        <f>SUMIF($E$4:$E$134,"211",$W$4:$W$134)</f>
        <v>347806613</v>
      </c>
      <c r="X140" s="112">
        <f>SUMIF($E$4:$E$134,"211",$X$4:$X$134)</f>
        <v>0</v>
      </c>
      <c r="Y140" s="112">
        <f>SUMIF($E$4:$E$134,"211",$Y$4:$Y$134)</f>
        <v>0</v>
      </c>
      <c r="Z140" s="112">
        <f>SUMIF($E$4:$E$134,"211",$Z$4:$Z$134)</f>
        <v>0</v>
      </c>
      <c r="AA140" s="112"/>
      <c r="AB140" s="112">
        <f>SUMIF($E$4:$E$134,"211",$AB$4:$AB$134)</f>
        <v>550382523</v>
      </c>
      <c r="AC140" s="115">
        <f t="shared" si="130"/>
        <v>0.1296704754981966</v>
      </c>
      <c r="AD140" s="113">
        <f>SUMIF($E$4:$E$134,"211",$AD$4:$AD$134)</f>
        <v>395083333</v>
      </c>
      <c r="AE140" s="113">
        <f>SUMIF($E$4:$E$134,"211",$AE$4:$AE$134)</f>
        <v>0</v>
      </c>
      <c r="AF140" s="113">
        <f>SUMIF($E$4:$E$134,"211",$AF$4:$AF$134)</f>
        <v>258340125</v>
      </c>
      <c r="AG140" s="113">
        <f>SUMIF($E$4:$E$134,"211",$AG$4:$AG$134)</f>
        <v>0</v>
      </c>
      <c r="AH140" s="113">
        <f>SUMIF($E$4:$E$134,"211",$AH$4:$AH$134)</f>
        <v>0</v>
      </c>
      <c r="AI140" s="113">
        <f>SUMIF($E$4:$E$134,"211",$AI$4:$AI$134)</f>
        <v>0</v>
      </c>
      <c r="AJ140" s="113">
        <f>SUMIF($E$4:$E$134,"211",$AJ$4:$AJ$134)</f>
        <v>0</v>
      </c>
      <c r="AK140" s="113">
        <f>SUMIF($E$4:$E$134,"211",$AK$4:$AK$134)</f>
        <v>0</v>
      </c>
      <c r="AL140" s="113">
        <f>SUMIF($E$4:$E$134,"211",$AL$4:$AL$134)</f>
        <v>0</v>
      </c>
      <c r="AM140" s="113">
        <f>SUMIF($E$4:$E$134,"211",$AM$4:$AM$134)</f>
        <v>0</v>
      </c>
      <c r="AN140" s="113">
        <f>SUMIF($E$4:$E$134,"211",$AN$4:$AN$134)</f>
        <v>0</v>
      </c>
      <c r="AO140" s="113">
        <f>SUMIF($E$4:$E$134,"211",$AO$4:$AO$134)</f>
        <v>0</v>
      </c>
      <c r="AP140" s="113">
        <f>SUMIF($E$4:$E$134,"211",$AP$4:$AP$134)</f>
        <v>0</v>
      </c>
      <c r="AQ140" s="113">
        <f>SUMIF($E$4:$E$134,"211",$AQ$4:$AQ$134)</f>
        <v>0</v>
      </c>
      <c r="AR140" s="113">
        <f>SUMIF($E$4:$E$134,"211",$AR$4:$AR$134)</f>
        <v>0</v>
      </c>
      <c r="AS140" s="113">
        <f>SUMIF($E$4:$E$134,"211",$AS$4:$AS$134)</f>
        <v>0</v>
      </c>
      <c r="AT140" s="113">
        <f>SUMIF($E$4:$E$134,"211",$AT$4:$AT$134)</f>
        <v>64243208</v>
      </c>
      <c r="AU140" s="113">
        <f>SUMIF($E$4:$E$134,"211",$AU$4:$AU$134)</f>
        <v>0</v>
      </c>
      <c r="AV140" s="113">
        <f>SUMIF($E$4:$E$134,"211",$AV$4:$AV$134)</f>
        <v>0</v>
      </c>
      <c r="AW140" s="113">
        <f>SUMIF($E$4:$E$134,"211",$AW$4:$AW$134)</f>
        <v>0</v>
      </c>
      <c r="AX140" s="113">
        <f>SUMIF($E$4:$E$134,"211",$AX$4:$AX$134)</f>
        <v>0</v>
      </c>
      <c r="AY140" s="113">
        <f>SUMIF($E$4:$E$134,"211",$AY$4:$AY$134)</f>
        <v>72500000</v>
      </c>
      <c r="AZ140" s="98">
        <f t="shared" si="131"/>
        <v>0.87032952450180345</v>
      </c>
      <c r="BA140" s="24">
        <f t="shared" si="132"/>
        <v>2651742334</v>
      </c>
      <c r="BB140" s="116">
        <f>SUMIF($E$4:$E$134,"211",$BB$4:$BB$134)</f>
        <v>0</v>
      </c>
      <c r="BC140" s="116">
        <f>SUMIF($E$4:$E$134,"211",$BC$4:$BC$134)</f>
        <v>5000000</v>
      </c>
      <c r="BD140" s="116">
        <f>SUMIF($E$4:$E$134,"211",$BD$4:$BD$134)</f>
        <v>0</v>
      </c>
      <c r="BE140" s="116">
        <f>SUMIF($E$4:$E$134,"211",$BE$4:$BE$134)</f>
        <v>0</v>
      </c>
      <c r="BF140" s="116">
        <f>SUMIF($E$4:$E$134,"211",$BF$4:$BF$134)</f>
        <v>0</v>
      </c>
      <c r="BG140" s="116">
        <f>SUMIF($E$4:$E$134,"211",$BG$4:$BG$134)</f>
        <v>244096406</v>
      </c>
      <c r="BH140" s="116">
        <f>SUMIF($E$4:$E$134,"211",$BH$4:$BH$134)</f>
        <v>1262000000</v>
      </c>
      <c r="BI140" s="116">
        <f>SUMIF($E$4:$E$134,"211",$BI$4:$BI$134)</f>
        <v>179000000</v>
      </c>
      <c r="BJ140" s="116">
        <f>SUMIF($E$4:$E$134,"211",$BJ$4:$BJ$134)</f>
        <v>0</v>
      </c>
      <c r="BK140" s="116">
        <f>SUMIF($E$4:$E$134,"211",$BK$4:$BK$134)</f>
        <v>40000000</v>
      </c>
      <c r="BL140" s="116">
        <f>SUMIF($E$4:$E$134,"211",$BL$4:$BL$134)</f>
        <v>0</v>
      </c>
      <c r="BM140" s="116">
        <f>SUMIF($E$4:$E$134,"211",$BM$4:$BM$134)</f>
        <v>50000000</v>
      </c>
      <c r="BN140" s="116">
        <f>SUMIF($E$4:$E$134,"211",$BN$4:$BN$134)</f>
        <v>65000000</v>
      </c>
      <c r="BO140" s="116">
        <f>SUMIF($E$4:$E$134,"211",$BO$4:$BO$134)</f>
        <v>45200000</v>
      </c>
      <c r="BP140" s="116">
        <f>SUMIF($E$4:$E$134,"211",$BP$4:$BP$134)</f>
        <v>0</v>
      </c>
      <c r="BQ140" s="116">
        <f>SUMIF($E$4:$E$134,"211",$BQ$4:$BQ$134)</f>
        <v>283563405</v>
      </c>
      <c r="BR140" s="116">
        <f>SUMIF($E$4:$E$134,"211",$BR$4:$BR$134)</f>
        <v>0</v>
      </c>
      <c r="BS140" s="116">
        <f>SUMIF($E$4:$E$134,"211",$BS$4:$BS$134)</f>
        <v>0</v>
      </c>
      <c r="BT140" s="116">
        <f>SUMIF($E$4:$E$134,"211",$BT$4:$BT$134)</f>
        <v>0</v>
      </c>
      <c r="BU140" s="116">
        <f>SUMIF($E$4:$E$134,"211",$BU$4:$BU$134)</f>
        <v>0</v>
      </c>
      <c r="BV140" s="117">
        <f>SUMIF($E$4:$E$134,"211",$BV$4:$BV$134)</f>
        <v>477882523</v>
      </c>
      <c r="BW140" s="118">
        <f t="shared" si="133"/>
        <v>0.10470217264321083</v>
      </c>
      <c r="BX140" s="30">
        <f t="shared" si="134"/>
        <v>319009267</v>
      </c>
      <c r="BY140" s="113">
        <f>SUMIF($E$4:$E$134,"211",$BY$4:$BY$134)</f>
        <v>0</v>
      </c>
      <c r="BZ140" s="113">
        <f>SUMIF($E$4:$E$134,"211",$BZ$4:$BZ$134)</f>
        <v>256425934</v>
      </c>
      <c r="CA140" s="113">
        <f>SUMIF($E$4:$E$134,"211",$CA$4:$CA$134)</f>
        <v>0</v>
      </c>
      <c r="CB140" s="113">
        <f>SUMIF($E$4:$E$134,"211",$CB$4:$CB$134)</f>
        <v>0</v>
      </c>
      <c r="CC140" s="113">
        <f>SUMIF($E$4:$E$134,"211",$CC$4:$CC$134)</f>
        <v>0</v>
      </c>
      <c r="CD140" s="113">
        <f>SUMIF($E$4:$E$134,"211",$CD$4:$CD$134)</f>
        <v>0</v>
      </c>
      <c r="CE140" s="113">
        <f>SUMIF($E$4:$E$134,"211",$CE$4:$CE$134)</f>
        <v>0</v>
      </c>
      <c r="CF140" s="113">
        <f>SUMIF($E$4:$E$134,"211",$CF$4:$CF$134)</f>
        <v>0</v>
      </c>
      <c r="CG140" s="113">
        <f>SUMIF($E$4:$E$134,"211",$CG$4:$CG$134)</f>
        <v>0</v>
      </c>
      <c r="CH140" s="113">
        <f>SUMIF($E$4:$E$134,"211",$CH$4:$CH$134)</f>
        <v>0</v>
      </c>
      <c r="CI140" s="113">
        <f>SUMIF($E$4:$E$134,"211",$CI$4:$CI$134)</f>
        <v>0</v>
      </c>
      <c r="CJ140" s="113">
        <f>SUMIF($E$4:$E$134,"211",$CJ$4:$CJ$134)</f>
        <v>0</v>
      </c>
      <c r="CK140" s="113">
        <f>SUMIF($E$4:$E$134,"211",$CK$4:$CK$134)</f>
        <v>0</v>
      </c>
      <c r="CL140" s="113">
        <f>SUMIF($E$4:$E$134,"211",$CL$4:$CL$134)</f>
        <v>0</v>
      </c>
      <c r="CM140" s="113">
        <f>SUMIF($E$4:$E$134,"211",$CM$4:$CM$134)</f>
        <v>0</v>
      </c>
      <c r="CN140" s="113">
        <f>SUMIF($E$4:$E$134,"211",$CN$4:$CN$134)</f>
        <v>62583333</v>
      </c>
      <c r="CO140" s="113">
        <f>SUMIF($E$4:$E$134,"211",$CO$4:$CO$134)</f>
        <v>0</v>
      </c>
      <c r="CP140" s="113">
        <f>SUMIF($E$4:$E$134,"211",$CP$4:$CP$134)</f>
        <v>0</v>
      </c>
      <c r="CQ140" s="113">
        <f>SUMIF($E$4:$E$134,"211",$CQ$4:$CQ$134)</f>
        <v>0</v>
      </c>
      <c r="CR140" s="113">
        <f>SUMIF($E$4:$E$134,"211",$CR$4:$CR$134)</f>
        <v>0</v>
      </c>
      <c r="CS140" s="119">
        <f>SUMIF($E$4:$E$134,"211",$CS$4:$CS$134)</f>
        <v>0</v>
      </c>
      <c r="CT140" s="21">
        <f t="shared" si="135"/>
        <v>0.8952978273567892</v>
      </c>
      <c r="CU140" s="24">
        <f t="shared" ca="1" si="136"/>
        <v>2727816400</v>
      </c>
      <c r="CV140" s="116">
        <f ca="1">SUMIF($E$4:$E$135,"211",$CV$4:$CV$134)</f>
        <v>0</v>
      </c>
      <c r="CW140" s="116">
        <f>SUMIF($E$4:$E$134,"211",$CW$4:$CW$134)</f>
        <v>6914191</v>
      </c>
      <c r="CX140" s="116">
        <f>SUMIF($E$4:$E$134,"211",$CX$4:$CX$134)</f>
        <v>0</v>
      </c>
      <c r="CY140" s="116">
        <f>SUMIF($E$4:$E$134,"211",$CY$4:$CY$134)</f>
        <v>0</v>
      </c>
      <c r="CZ140" s="116">
        <f>SUMIF($E$4:$E$134,"211",$CZ$4:$CZ$134)</f>
        <v>0</v>
      </c>
      <c r="DA140" s="116">
        <f>SUMIF($E$4:$E$134,"211",$DA$4:$DA$134)</f>
        <v>244096406</v>
      </c>
      <c r="DB140" s="116">
        <f>SUMIF($E$4:$E$134,"211",$DB$4:$DB$134)</f>
        <v>1262000000</v>
      </c>
      <c r="DC140" s="116">
        <f>SUMIF($E$4:$E$134,"211",$DC$4:$DC$134)</f>
        <v>179000000</v>
      </c>
      <c r="DD140" s="116">
        <f>SUMIF($E$4:$E$134,"211",$DD$4:$DD$134)</f>
        <v>0</v>
      </c>
      <c r="DE140" s="120">
        <f>SUMIF($E$4:$E$134,"211",$DE$4:$DE$134)</f>
        <v>40000000</v>
      </c>
      <c r="DF140" s="120">
        <f>SUMIF($E$4:$E$134,"211",$DF$4:$DF$134)</f>
        <v>0</v>
      </c>
      <c r="DG140" s="120">
        <f>SUMIF($E$4:$E$134,"211",$DG$4:$DG$134)</f>
        <v>50000000</v>
      </c>
      <c r="DH140" s="120">
        <f>SUMIF($E$4:$E$134,"211",$DH$4:$DH$134)</f>
        <v>65000000</v>
      </c>
      <c r="DI140" s="120">
        <f>SUMIF($E$4:$E$134,"211",$DI$4:$DI$134)</f>
        <v>45200000</v>
      </c>
      <c r="DJ140" s="120">
        <f>SUMIF($E$4:$E$134,"211",$DJ$4:$DJ$134)</f>
        <v>0</v>
      </c>
      <c r="DK140" s="120">
        <f>SUMIF($E$4:$E$134,"211",$DK$4:$DK$134)</f>
        <v>285223280</v>
      </c>
      <c r="DL140" s="120">
        <f>SUMIF($E$4:$E$134,"211",$DL$4:$DL$134)</f>
        <v>0</v>
      </c>
      <c r="DM140" s="120">
        <f>SUMIF($E$4:$E$134,"211",$DM$4:$DM$134)</f>
        <v>0</v>
      </c>
      <c r="DN140" s="120">
        <f>SUMIF($E$4:$E$134,"211",$DN$4:$DN$134)</f>
        <v>0</v>
      </c>
      <c r="DO140" s="120">
        <f>SUMIF($E$4:$E$134,"211",$DO$4:$DO$134)</f>
        <v>0</v>
      </c>
      <c r="DP140" s="120">
        <f>SUMIF($E$4:$E$134,"211",$DP$4:$DP$134)</f>
        <v>550382523</v>
      </c>
      <c r="DR140" s="169" t="s">
        <v>4</v>
      </c>
      <c r="DS140" s="169" t="s">
        <v>393</v>
      </c>
      <c r="DT140" s="170" t="s">
        <v>394</v>
      </c>
      <c r="DU140" s="170" t="s">
        <v>395</v>
      </c>
    </row>
    <row r="141" spans="1:125" ht="18" customHeight="1" x14ac:dyDescent="0.3">
      <c r="C141" s="121"/>
      <c r="D141" s="111" t="s">
        <v>289</v>
      </c>
      <c r="E141" s="122">
        <v>301</v>
      </c>
      <c r="F141" s="112"/>
      <c r="G141" s="113">
        <f>SUMIF($E$4:$E$134,"301",$G$4:$G$134)</f>
        <v>2679419951</v>
      </c>
      <c r="H141" s="114">
        <f>SUMIF($E$4:$E$135,"301",$H$4:$H$135)</f>
        <v>328968376</v>
      </c>
      <c r="I141" s="114">
        <f>SUMIF($E$4:$E$135,"301",$I$4:$I$135)</f>
        <v>180000000</v>
      </c>
      <c r="J141" s="114">
        <f>SUMIF($E$4:$E$135,"301",$J$4:$J$135)</f>
        <v>0</v>
      </c>
      <c r="K141" s="113">
        <f>SUMIF($E$4:$E$134,"301",$K$4:$K$134)</f>
        <v>0</v>
      </c>
      <c r="L141" s="112">
        <f>SUMIF($E$4:$E$134,"301",$L$4:$L$134)</f>
        <v>208000000</v>
      </c>
      <c r="M141" s="112">
        <f>SUMIF($E$4:$E$134,"301",$M$4:$M$134)</f>
        <v>0</v>
      </c>
      <c r="N141" s="112">
        <f>SUMIF($E$4:$E$134,"301",$N$4:$N$134)</f>
        <v>0</v>
      </c>
      <c r="O141" s="112">
        <f>SUMIF($E$4:$E$134,"301",$O$4:$O$134)</f>
        <v>0</v>
      </c>
      <c r="P141" s="112">
        <f>SUMIF($E$4:$E$134,"301",$P$4:$P$134)</f>
        <v>0</v>
      </c>
      <c r="Q141" s="112">
        <f>SUMIF($E$4:$E$134,"301",$Q$4:$Q$134)</f>
        <v>0</v>
      </c>
      <c r="R141" s="112">
        <f>SUMIF($E$4:$E$134,"301",$R$4:$R$134)</f>
        <v>0</v>
      </c>
      <c r="S141" s="112">
        <f>SUMIF($E$4:$E$134,"301",$S$4:$S$134)</f>
        <v>0</v>
      </c>
      <c r="T141" s="112">
        <f>SUMIF($E$4:$E$134,"301",$T$4:$T$134)</f>
        <v>0</v>
      </c>
      <c r="U141" s="112">
        <f>SUMIF($E$4:$E$134,"301",$U$4:$U$134)</f>
        <v>0</v>
      </c>
      <c r="V141" s="112">
        <f>SUMIF($E$4:$E$134,"301",$V$4:$V$134)</f>
        <v>0</v>
      </c>
      <c r="W141" s="112">
        <f>SUMIF($E$4:$E$134,"301",$W$4:$W$134)</f>
        <v>100000000</v>
      </c>
      <c r="X141" s="112">
        <f>SUMIF($E$4:$E$134,"301",$X$4:$X$134)</f>
        <v>0</v>
      </c>
      <c r="Y141" s="112">
        <f>SUMIF($E$4:$E$134,"301",$Y$4:$Y$134)</f>
        <v>0</v>
      </c>
      <c r="Z141" s="112">
        <f>SUMIF($E$4:$E$134,"301",$Z$4:$Z$134)</f>
        <v>1770728185</v>
      </c>
      <c r="AA141" s="112"/>
      <c r="AB141" s="112">
        <f>SUMIF($E$4:$E$134,"301",$AB$4:$AB$134)</f>
        <v>91723390</v>
      </c>
      <c r="AC141" s="115">
        <f t="shared" si="130"/>
        <v>0.77278363931985217</v>
      </c>
      <c r="AD141" s="113">
        <f>SUMIF($E$4:$E$134,"301",$AD$4:$AD$134)</f>
        <v>2070611901</v>
      </c>
      <c r="AE141" s="113">
        <f>SUMIF($E$4:$E$134,"301",$AE$4:$AE$134)</f>
        <v>328965376</v>
      </c>
      <c r="AF141" s="113">
        <f>SUMIF($E$4:$E$134,"301",$AF$4:$AF$134)</f>
        <v>114760000</v>
      </c>
      <c r="AG141" s="113">
        <f>SUMIF($E$4:$E$134,"301",$AG$4:$AG$134)</f>
        <v>0</v>
      </c>
      <c r="AH141" s="113">
        <f>SUMIF($E$4:$E$134,"301",$AH$4:$AH$134)</f>
        <v>0</v>
      </c>
      <c r="AI141" s="113">
        <f>SUMIF($E$4:$E$134,"301",$AI$4:$AI$134)</f>
        <v>150000000</v>
      </c>
      <c r="AJ141" s="113">
        <f>SUMIF($E$4:$E$134,"301",$AJ$4:$AJ$134)</f>
        <v>0</v>
      </c>
      <c r="AK141" s="113">
        <f>SUMIF($E$4:$E$134,"301",$AK$4:$AK$134)</f>
        <v>0</v>
      </c>
      <c r="AL141" s="113">
        <f>SUMIF($E$4:$E$134,"301",$AL$4:$AL$134)</f>
        <v>0</v>
      </c>
      <c r="AM141" s="113">
        <f>SUMIF($E$4:$E$134,"301",$AM$4:$AM$134)</f>
        <v>0</v>
      </c>
      <c r="AN141" s="113">
        <f>SUMIF($E$4:$E$134,"301",$AN$4:$AN$134)</f>
        <v>0</v>
      </c>
      <c r="AO141" s="113">
        <f>SUMIF($E$4:$E$134,"301",$AO$4:$AO$134)</f>
        <v>0</v>
      </c>
      <c r="AP141" s="113">
        <f>SUMIF($E$4:$E$134,"301",$AP$4:$AP$134)</f>
        <v>0</v>
      </c>
      <c r="AQ141" s="113">
        <f>SUMIF($E$4:$E$134,"301",$AQ$4:$AQ$134)</f>
        <v>0</v>
      </c>
      <c r="AR141" s="113">
        <f>SUMIF($E$4:$E$134,"301",$AR$4:$AR$134)</f>
        <v>0</v>
      </c>
      <c r="AS141" s="113">
        <f>SUMIF($E$4:$E$134,"301",$AS$4:$AS$134)</f>
        <v>0</v>
      </c>
      <c r="AT141" s="113">
        <f>SUMIF($E$4:$E$134,"301",$AT$4:$AT$134)</f>
        <v>0</v>
      </c>
      <c r="AU141" s="113">
        <f>SUMIF($E$4:$E$134,"301",$AU$4:$AU$134)</f>
        <v>0</v>
      </c>
      <c r="AV141" s="113">
        <f>SUMIF($E$4:$E$134,"301",$AV$4:$AV$134)</f>
        <v>0</v>
      </c>
      <c r="AW141" s="113">
        <f>SUMIF($E$4:$E$134,"301",$AW$4:$AW$134)</f>
        <v>1426086525</v>
      </c>
      <c r="AX141" s="113">
        <f>SUMIF($E$4:$E$134,"301",$AX$4:$AX$134)</f>
        <v>0</v>
      </c>
      <c r="AY141" s="113">
        <f>SUMIF($E$4:$E$134,"301",$AY$4:$AY$134)</f>
        <v>50800000</v>
      </c>
      <c r="AZ141" s="98">
        <f t="shared" si="131"/>
        <v>0.22721636068014783</v>
      </c>
      <c r="BA141" s="24">
        <f t="shared" si="132"/>
        <v>608808050</v>
      </c>
      <c r="BB141" s="116">
        <f>SUMIF($E$4:$E$134,"301",$BB$4:$BB$134)</f>
        <v>3000</v>
      </c>
      <c r="BC141" s="116">
        <f>SUMIF($E$4:$E$134,"301",$BC$4:$BC$134)</f>
        <v>65240000</v>
      </c>
      <c r="BD141" s="116">
        <f>SUMIF($E$4:$E$134,"301",$BD$4:$BD$134)</f>
        <v>0</v>
      </c>
      <c r="BE141" s="116">
        <f>SUMIF($E$4:$E$134,"301",$BE$4:$BE$134)</f>
        <v>0</v>
      </c>
      <c r="BF141" s="116">
        <f>SUMIF($E$4:$E$134,"301",$BF$4:$BF$134)</f>
        <v>58000000</v>
      </c>
      <c r="BG141" s="116">
        <f>SUMIF($E$4:$E$134,"301",$BG$4:$BG$134)</f>
        <v>0</v>
      </c>
      <c r="BH141" s="116">
        <f>SUMIF($E$4:$E$134,"301",$BH$4:$BH$134)</f>
        <v>0</v>
      </c>
      <c r="BI141" s="116">
        <f>SUMIF($E$4:$E$134,"301",$BI$4:$BI$134)</f>
        <v>0</v>
      </c>
      <c r="BJ141" s="116">
        <f>SUMIF($E$4:$E$134,"301",$BJ$4:$BJ$134)</f>
        <v>0</v>
      </c>
      <c r="BK141" s="116">
        <f>SUMIF($E$4:$E$134,"301",$BK$4:$BK$134)</f>
        <v>0</v>
      </c>
      <c r="BL141" s="116">
        <f>SUMIF($E$4:$E$134,"301",$BL$4:$BL$134)</f>
        <v>0</v>
      </c>
      <c r="BM141" s="116">
        <f>SUMIF($E$4:$E$134,"301",$BM$4:$BM$134)</f>
        <v>0</v>
      </c>
      <c r="BN141" s="116">
        <f>SUMIF($E$4:$E$134,"301",$BN$4:$BN$134)</f>
        <v>0</v>
      </c>
      <c r="BO141" s="116">
        <f>SUMIF($E$4:$E$134,"301",$BO$4:$BO$134)</f>
        <v>0</v>
      </c>
      <c r="BP141" s="116">
        <f>SUMIF($E$4:$E$134,"301",$BP$4:$BP$134)</f>
        <v>0</v>
      </c>
      <c r="BQ141" s="116">
        <f>SUMIF($E$4:$E$134,"301",$BQ$4:$BQ$134)</f>
        <v>100000000</v>
      </c>
      <c r="BR141" s="116">
        <f>SUMIF($E$4:$E$134,"301",$BR$4:$BR$134)</f>
        <v>0</v>
      </c>
      <c r="BS141" s="116">
        <f>SUMIF($E$4:$E$134,"301",$BS$4:$BS$134)</f>
        <v>0</v>
      </c>
      <c r="BT141" s="116">
        <f>SUMIF($E$4:$E$134,"301",$BT$4:$BT$134)</f>
        <v>344641660</v>
      </c>
      <c r="BU141" s="116">
        <f>SUMIF($E$4:$E$134,"301",$BU$4:$BU$134)</f>
        <v>0</v>
      </c>
      <c r="BV141" s="117">
        <f>SUMIF($E$4:$E$134,"301",$BV$4:$BV$134)</f>
        <v>40923390</v>
      </c>
      <c r="BW141" s="118">
        <f t="shared" si="133"/>
        <v>0.11844603638244687</v>
      </c>
      <c r="BX141" s="30">
        <f t="shared" si="134"/>
        <v>317366673</v>
      </c>
      <c r="BY141" s="113">
        <f>SUMIF($E$4:$E$134,"301",$BY$4:$BY$134)</f>
        <v>0</v>
      </c>
      <c r="BZ141" s="113">
        <f>SUMIF($E$4:$E$134,"301",$BZ$4:$BZ$134)</f>
        <v>114720003</v>
      </c>
      <c r="CA141" s="113">
        <f>SUMIF($E$4:$E$134,"301",$CA$4:$CA$134)</f>
        <v>0</v>
      </c>
      <c r="CB141" s="113">
        <f>SUMIF($E$4:$E$134,"301",$CB$4:$CB$134)</f>
        <v>0</v>
      </c>
      <c r="CC141" s="113">
        <f>SUMIF($E$4:$E$134,"301",$CC$4:$CC$134)</f>
        <v>125960004</v>
      </c>
      <c r="CD141" s="113">
        <f>SUMIF($E$4:$E$134,"301",$CD$4:$CD$134)</f>
        <v>0</v>
      </c>
      <c r="CE141" s="113">
        <f>SUMIF($E$4:$E$134,"301",$CE$4:$CE$134)</f>
        <v>0</v>
      </c>
      <c r="CF141" s="113">
        <f>SUMIF($E$4:$E$134,"301",$CF$4:$CF$134)</f>
        <v>0</v>
      </c>
      <c r="CG141" s="113">
        <f>SUMIF($E$4:$E$134,"301",$CG$4:$CG$134)</f>
        <v>0</v>
      </c>
      <c r="CH141" s="113">
        <f>SUMIF($E$4:$E$134,"301",$CH$4:$CH$134)</f>
        <v>0</v>
      </c>
      <c r="CI141" s="113">
        <f>SUMIF($E$4:$E$134,"301",$CI$4:$CI$134)</f>
        <v>0</v>
      </c>
      <c r="CJ141" s="113">
        <f>SUMIF($E$4:$E$134,"301",$CJ$4:$CJ$134)</f>
        <v>0</v>
      </c>
      <c r="CK141" s="113">
        <f>SUMIF($E$4:$E$134,"301",$CK$4:$CK$134)</f>
        <v>0</v>
      </c>
      <c r="CL141" s="113">
        <f>SUMIF($E$4:$E$134,"301",$CL$4:$CL$134)</f>
        <v>0</v>
      </c>
      <c r="CM141" s="113">
        <f>SUMIF($E$4:$E$134,"301",$CM$4:$CM$134)</f>
        <v>0</v>
      </c>
      <c r="CN141" s="113">
        <f>SUMIF($E$4:$E$134,"301",$CN$4:$CN$134)</f>
        <v>0</v>
      </c>
      <c r="CO141" s="113">
        <f>SUMIF($E$4:$E$134,"301",$CO$4:$CO$134)</f>
        <v>0</v>
      </c>
      <c r="CP141" s="113">
        <f>SUMIF($E$4:$E$134,"301",$CP$4:$CP$134)</f>
        <v>0</v>
      </c>
      <c r="CQ141" s="113">
        <f>SUMIF($E$4:$E$134,"301",$CQ$4:$CQ$134)</f>
        <v>65626666</v>
      </c>
      <c r="CR141" s="113">
        <f>SUMIF($E$4:$E$134,"301",$CR$4:$CR$134)</f>
        <v>0</v>
      </c>
      <c r="CS141" s="119">
        <f>SUMIF($E$4:$E$134,"301",$CS$4:$CS$134)</f>
        <v>11060000</v>
      </c>
      <c r="CT141" s="21">
        <f t="shared" si="135"/>
        <v>0.88155396361755312</v>
      </c>
      <c r="CU141" s="24">
        <f ca="1">SUM(CV141:DP141)</f>
        <v>2362053278</v>
      </c>
      <c r="CV141" s="116">
        <f ca="1">SUMIF($E$4:$E$135,"301",$CV$4:$CV$134)</f>
        <v>328968376</v>
      </c>
      <c r="CW141" s="116">
        <f>SUMIF($E$4:$E$134,"301",$CW$4:$CW$134)</f>
        <v>65279997</v>
      </c>
      <c r="CX141" s="116">
        <f>SUMIF($E$4:$E$134,"301",$CX$4:$CX$134)</f>
        <v>0</v>
      </c>
      <c r="CY141" s="116">
        <f>SUMIF($E$4:$E$134,"301",$CY$4:$CY$134)</f>
        <v>0</v>
      </c>
      <c r="CZ141" s="116">
        <f>SUMIF($E$4:$E$134,"301",$CZ$4:$CZ$134)</f>
        <v>82039996</v>
      </c>
      <c r="DA141" s="116">
        <f>SUMIF($E$4:$E$134,"301",$DA$4:$DA$134)</f>
        <v>0</v>
      </c>
      <c r="DB141" s="116">
        <f>SUMIF($E$4:$E$134,"301",$DB$4:$DB$134)</f>
        <v>0</v>
      </c>
      <c r="DC141" s="116">
        <f>SUMIF($E$4:$E$134,"301",$DC$4:$DC$134)</f>
        <v>0</v>
      </c>
      <c r="DD141" s="116">
        <f>SUMIF($E$4:$E$134,"301",$DD$4:$DD$134)</f>
        <v>0</v>
      </c>
      <c r="DE141" s="120">
        <f>SUMIF($E$4:$E$134,"301",$DE$4:$DE$134)</f>
        <v>0</v>
      </c>
      <c r="DF141" s="120">
        <f>SUMIF($E$4:$E$134,"301",$DF$4:$DF$134)</f>
        <v>0</v>
      </c>
      <c r="DG141" s="120">
        <f>SUMIF($E$4:$E$134,"301",$DG$4:$DG$134)</f>
        <v>0</v>
      </c>
      <c r="DH141" s="120">
        <f>SUMIF($E$4:$E$134,"301",$DH$4:$DH$134)</f>
        <v>0</v>
      </c>
      <c r="DI141" s="120">
        <f>SUMIF($E$4:$E$134,"301",$DI$4:$DI$134)</f>
        <v>0</v>
      </c>
      <c r="DJ141" s="120">
        <f>SUMIF($E$4:$E$134,"301",$DJ$4:$DJ$134)</f>
        <v>0</v>
      </c>
      <c r="DK141" s="120">
        <f>SUMIF($E$4:$E$134,"301",$DK$4:$DK$134)</f>
        <v>100000000</v>
      </c>
      <c r="DL141" s="120">
        <f>SUMIF($E$4:$E$134,"301",$DL$4:$DL$134)</f>
        <v>0</v>
      </c>
      <c r="DM141" s="120">
        <f>SUMIF($E$4:$E$134,"301",$DM$4:$DM$134)</f>
        <v>0</v>
      </c>
      <c r="DN141" s="120">
        <f>SUMIF($E$4:$E$134,"301",$DN$4:$DN$134)</f>
        <v>1705101519</v>
      </c>
      <c r="DO141" s="120">
        <f>SUMIF($E$4:$E$134,"301",$DO$4:$DO$134)</f>
        <v>0</v>
      </c>
      <c r="DP141" s="120">
        <f>SUMIF($E$4:$E$134,"301",$DP$4:$DP$134)</f>
        <v>80663390</v>
      </c>
      <c r="DR141" t="str">
        <f>+'[2]P. ACCIÓN CONSOLIDADO 2018  '!$DR$131</f>
        <v>CONSTRUCCIÓN</v>
      </c>
      <c r="DS141" s="32">
        <f t="shared" ref="DS141:DS146" si="137">+G139</f>
        <v>13521039396</v>
      </c>
      <c r="DT141" s="32">
        <f t="shared" ref="DT141:DT146" si="138">+BX139</f>
        <v>0</v>
      </c>
      <c r="DU141" s="181">
        <f>+BW139</f>
        <v>0</v>
      </c>
    </row>
    <row r="142" spans="1:125" ht="16.5" customHeight="1" x14ac:dyDescent="0.3">
      <c r="C142" s="121"/>
      <c r="D142" s="111" t="s">
        <v>383</v>
      </c>
      <c r="E142" s="104">
        <v>310</v>
      </c>
      <c r="F142" s="112"/>
      <c r="G142" s="113">
        <f>SUMIF($E$4:$E$134,"310",$G$4:$G$134)</f>
        <v>694000000</v>
      </c>
      <c r="H142" s="114">
        <f>SUMIF($E$4:$E$134,"310",$H$4:$H$134)</f>
        <v>0</v>
      </c>
      <c r="I142" s="114">
        <f>SUMIF($E$4:$E$134,"310",$I$4:$I$134)</f>
        <v>540000000</v>
      </c>
      <c r="J142" s="114">
        <f>SUMIF($E$4:$E$135,"310",$J$4:$J$135)</f>
        <v>0</v>
      </c>
      <c r="K142" s="113">
        <f>SUMIF($E$4:$E$134,"310",$K$4:$K$134)</f>
        <v>0</v>
      </c>
      <c r="L142" s="112">
        <f>SUMIF($E$4:$E$134,"310",$L$4:$L$134)</f>
        <v>0</v>
      </c>
      <c r="M142" s="112">
        <f>SUMIF($E$4:$E$134,"310",$M$4:$M$134)</f>
        <v>0</v>
      </c>
      <c r="N142" s="112">
        <f>SUMIF($E$4:$E$134,"310",$N$4:$N$134)</f>
        <v>0</v>
      </c>
      <c r="O142" s="112">
        <f>SUMIF($E$4:$E$134,"310",$O$4:$O$134)</f>
        <v>0</v>
      </c>
      <c r="P142" s="112">
        <f>SUMIF($E$4:$E$134,"310",$P$4:$P$134)</f>
        <v>0</v>
      </c>
      <c r="Q142" s="112">
        <f>SUMIF($E$4:$E$134,"310",$Q$4:$Q$134)</f>
        <v>0</v>
      </c>
      <c r="R142" s="112">
        <f>SUMIF($E$4:$E$134,"310",$R$4:$R$134)</f>
        <v>0</v>
      </c>
      <c r="S142" s="112">
        <f>SUMIF($E$4:$E$134,"310",$S$4:$S$134)</f>
        <v>0</v>
      </c>
      <c r="T142" s="112">
        <f>SUMIF($E$4:$E$134,"310",$T$4:$T$134)</f>
        <v>0</v>
      </c>
      <c r="U142" s="112">
        <f>SUMIF($E$4:$E$134,"310",$U$4:$U$134)</f>
        <v>0</v>
      </c>
      <c r="V142" s="112">
        <f>SUMIF($E$4:$E$134,"310",$V$4:$V$134)</f>
        <v>0</v>
      </c>
      <c r="W142" s="112">
        <f>SUMIF($E$4:$E$134,"310",$W$4:$W$134)</f>
        <v>76000000</v>
      </c>
      <c r="X142" s="112">
        <f>SUMIF($E$4:$E$134,"310",$X$4:$X$134)</f>
        <v>0</v>
      </c>
      <c r="Y142" s="112">
        <f>SUMIF($E$4:$E$134,"310",$Y$4:$Y$134)</f>
        <v>0</v>
      </c>
      <c r="Z142" s="112">
        <f>SUMIF($E$4:$E$126,"310",$Z$4:$Z$126)</f>
        <v>0</v>
      </c>
      <c r="AA142" s="112"/>
      <c r="AB142" s="112">
        <f>SUMIF($E$4:$E$134,"310",$AB$4:$AB$134)</f>
        <v>78000000</v>
      </c>
      <c r="AC142" s="115">
        <f t="shared" si="130"/>
        <v>0.23804034582132566</v>
      </c>
      <c r="AD142" s="113">
        <f>SUMIF($E$4:$E$134,"310",$AD$4:$AD$134)</f>
        <v>165200000</v>
      </c>
      <c r="AE142" s="113">
        <f>SUMIF($E$4:$E$134,"310",$AE$4:$AE$134)</f>
        <v>0</v>
      </c>
      <c r="AF142" s="113">
        <f>SUMIF($E$4:$E$134,"310",$AF$4:$AF$134)</f>
        <v>145200000</v>
      </c>
      <c r="AG142" s="113">
        <f>SUMIF($E$4:$E$134,"310",$AG$4:$AG$134)</f>
        <v>0</v>
      </c>
      <c r="AH142" s="113">
        <f>SUMIF($E$4:$E$134,"310",$AH$4:$AH$134)</f>
        <v>0</v>
      </c>
      <c r="AI142" s="113">
        <f>SUMIF($E$4:$E$134,"310",$AI$4:$AI$134)</f>
        <v>0</v>
      </c>
      <c r="AJ142" s="113">
        <f>SUMIF($E$4:$E$134,"310",$AJ$4:$AJ$134)</f>
        <v>0</v>
      </c>
      <c r="AK142" s="113">
        <f>SUMIF($E$4:$E$134,"310",$AK$4:$AK$134)</f>
        <v>0</v>
      </c>
      <c r="AL142" s="113">
        <f>SUMIF($E$4:$E$134,"310",$AL$4:$AL$134)</f>
        <v>0</v>
      </c>
      <c r="AM142" s="113">
        <f>SUMIF($E$4:$E$134,"310",$AM$4:$AM$134)</f>
        <v>0</v>
      </c>
      <c r="AN142" s="113">
        <f>SUMIF($E$4:$E$134,"310",$AN$4:$AN$134)</f>
        <v>0</v>
      </c>
      <c r="AO142" s="113">
        <f>SUMIF($E$4:$E$134,"310",$AO$4:$AO$134)</f>
        <v>0</v>
      </c>
      <c r="AP142" s="113">
        <f>SUMIF($E$4:$E$134,"310",$AP$4:$AP$134)</f>
        <v>0</v>
      </c>
      <c r="AQ142" s="113">
        <f>SUMIF($E$4:$E$134,"310",$AQ$4:$AQ$134)</f>
        <v>0</v>
      </c>
      <c r="AR142" s="113">
        <f>SUMIF($E$4:$E$134,"310",$AR$4:$AR$134)</f>
        <v>0</v>
      </c>
      <c r="AS142" s="113">
        <f>SUMIF($E$4:$E$134,"310",$AS$4:$AS$134)</f>
        <v>0</v>
      </c>
      <c r="AT142" s="113">
        <f>SUMIF($E$4:$E$134,"310",$AT$4:$AT$134)</f>
        <v>0</v>
      </c>
      <c r="AU142" s="113">
        <f>SUMIF($E$4:$E$134,"310",$AU$4:$AU$134)</f>
        <v>0</v>
      </c>
      <c r="AV142" s="113">
        <f>SUMIF($E$4:$E$134,"310",$AV$4:$AV$134)</f>
        <v>0</v>
      </c>
      <c r="AW142" s="113">
        <f>SUMIF($E$4:$E$134,"310",$AW$4:$AW$134)</f>
        <v>0</v>
      </c>
      <c r="AX142" s="113">
        <f>SUMIF($E$4:$E$134,"310",$AX$4:$AX$134)</f>
        <v>0</v>
      </c>
      <c r="AY142" s="113">
        <f>SUMIF($E$4:$E$134,"310",$AY$4:$AY$134)</f>
        <v>20000000</v>
      </c>
      <c r="AZ142" s="98">
        <f t="shared" si="131"/>
        <v>0.76195965417867439</v>
      </c>
      <c r="BA142" s="24">
        <f t="shared" si="132"/>
        <v>528800000</v>
      </c>
      <c r="BB142" s="116">
        <f>SUMIF($E$4:$E$134,"310",$BB$4:$BB$134)</f>
        <v>0</v>
      </c>
      <c r="BC142" s="116">
        <f>SUMIF($E$4:$E$134,"310",$BC$4:$BC$134)</f>
        <v>394800000</v>
      </c>
      <c r="BD142" s="116">
        <f>SUMIF($E$4:$E$134,"310",$BD$4:$BD$134)</f>
        <v>0</v>
      </c>
      <c r="BE142" s="116">
        <f>SUMIF($E$4:$E$134,"310",$BE$4:$BE$134)</f>
        <v>0</v>
      </c>
      <c r="BF142" s="116">
        <f>SUMIF($E$4:$E$134,"310",$BF$4:$BF$134)</f>
        <v>0</v>
      </c>
      <c r="BG142" s="116">
        <f>SUMIF($E$4:$E$134,"310",$BG$4:$BG$134)</f>
        <v>0</v>
      </c>
      <c r="BH142" s="116">
        <f>SUMIF($E$4:$E$134,"310",$BH$4:$BH$134)</f>
        <v>0</v>
      </c>
      <c r="BI142" s="116">
        <f>SUMIF($E$4:$E$134,"310",$BI$4:$BI$134)</f>
        <v>0</v>
      </c>
      <c r="BJ142" s="116">
        <f>SUMIF($E$4:$E$134,"310",$BJ$4:$BJ$134)</f>
        <v>0</v>
      </c>
      <c r="BK142" s="116">
        <f>SUMIF($E$4:$E$134,"310",$BK$4:$BK$134)</f>
        <v>0</v>
      </c>
      <c r="BL142" s="116">
        <f>SUMIF($E$4:$E$134,"310",$BL$4:$BL$134)</f>
        <v>0</v>
      </c>
      <c r="BM142" s="116">
        <f>SUMIF($E$4:$E$134,"310",$BM$4:$BM$134)</f>
        <v>0</v>
      </c>
      <c r="BN142" s="116">
        <f>SUMIF($E$4:$E$134,"310",$BN$4:$BN$134)</f>
        <v>0</v>
      </c>
      <c r="BO142" s="116">
        <f>SUMIF($E$4:$E$134,"310",$BO$4:$BO$134)</f>
        <v>0</v>
      </c>
      <c r="BP142" s="116">
        <f>SUMIF($E$4:$E$134,"310",$BP$4:$BP$134)</f>
        <v>0</v>
      </c>
      <c r="BQ142" s="116">
        <f>SUMIF($E$4:$E$134,"310",$BQ$4:$BQ$134)</f>
        <v>76000000</v>
      </c>
      <c r="BR142" s="116">
        <f>SUMIF($E$4:$E$134,"310",$BR$4:$BR$134)</f>
        <v>0</v>
      </c>
      <c r="BS142" s="116">
        <f>SUMIF($E$4:$E$134,"310",$BS$4:$BS$134)</f>
        <v>0</v>
      </c>
      <c r="BT142" s="116">
        <f>SUMIF($E$4:$E$134,"310",$BT$4:$BT$134)</f>
        <v>0</v>
      </c>
      <c r="BU142" s="116">
        <f>SUMIF($E$4:$E$134,"310",$BU$4:$BU$134)</f>
        <v>0</v>
      </c>
      <c r="BV142" s="117">
        <f>SUMIF($E$4:$E$134,"310",$BV$4:$BV$134)</f>
        <v>58000000</v>
      </c>
      <c r="BW142" s="118">
        <f t="shared" si="133"/>
        <v>4.4842252161383288E-2</v>
      </c>
      <c r="BX142" s="30">
        <f t="shared" si="134"/>
        <v>31120523</v>
      </c>
      <c r="BY142" s="113">
        <f>SUMIF($E$4:$E$134,"310",$BY$4:$BY$134)</f>
        <v>0</v>
      </c>
      <c r="BZ142" s="113">
        <f>SUMIF($E$4:$E$134,"310",$BZ$4:$BZ$134)</f>
        <v>31120523</v>
      </c>
      <c r="CA142" s="113">
        <f>SUMIF($E$4:$E$134,"310",$CA$4:$CA$134)</f>
        <v>0</v>
      </c>
      <c r="CB142" s="113">
        <f>SUMIF($E$4:$E$134,"310",$CB$4:$CB$134)</f>
        <v>0</v>
      </c>
      <c r="CC142" s="113">
        <f>SUMIF($E$4:$E$134,"310",$CC$4:$CC$134)</f>
        <v>0</v>
      </c>
      <c r="CD142" s="113">
        <f>SUMIF($E$4:$E$134,"310",$CD$4:$CD$134)</f>
        <v>0</v>
      </c>
      <c r="CE142" s="113">
        <f>SUMIF($E$4:$E$134,"310",$CE$4:$CE$134)</f>
        <v>0</v>
      </c>
      <c r="CF142" s="113">
        <f>SUMIF($E$4:$E$134,"310",$CF$4:$CF$134)</f>
        <v>0</v>
      </c>
      <c r="CG142" s="113">
        <f>SUMIF($E$4:$E$134,"310",$CG$4:$CG$134)</f>
        <v>0</v>
      </c>
      <c r="CH142" s="113">
        <f>SUMIF($E$4:$E$134,"310",$CH$4:$CH$134)</f>
        <v>0</v>
      </c>
      <c r="CI142" s="113">
        <f>SUMIF($E$4:$E$134,"310",$CI$4:$CI$134)</f>
        <v>0</v>
      </c>
      <c r="CJ142" s="113">
        <f>SUMIF($E$4:$E$134,"310",$CJ$4:$CJ$134)</f>
        <v>0</v>
      </c>
      <c r="CK142" s="113">
        <f>SUMIF($E$4:$E$134,"310",$CK$4:$CK$134)</f>
        <v>0</v>
      </c>
      <c r="CL142" s="113">
        <f>SUMIF($E$4:$E$134,"310",$CL$4:$CL$134)</f>
        <v>0</v>
      </c>
      <c r="CM142" s="113">
        <f>SUMIF($E$4:$E$134,"310",$CM$4:$CM$134)</f>
        <v>0</v>
      </c>
      <c r="CN142" s="113">
        <f>SUMIF($E$4:$E$134,"310",$CN$4:$CN$134)</f>
        <v>0</v>
      </c>
      <c r="CO142" s="113">
        <f>SUMIF($E$4:$E$134,"310",$CO$4:$CO$134)</f>
        <v>0</v>
      </c>
      <c r="CP142" s="113">
        <f>SUMIF($E$4:$E$134,"310",$CP$4:$CP$134)</f>
        <v>0</v>
      </c>
      <c r="CQ142" s="113">
        <f>SUMIF($E$4:$E$134,"310",$CQ$4:$CQ$134)</f>
        <v>0</v>
      </c>
      <c r="CR142" s="113">
        <f>SUMIF($E$4:$E$134,"310",$CR$4:$CR$134)</f>
        <v>0</v>
      </c>
      <c r="CS142" s="119">
        <f>SUMIF($E$4:$E$134,"310",$CS$4:$CS$134)</f>
        <v>0</v>
      </c>
      <c r="CT142" s="21">
        <f t="shared" si="135"/>
        <v>0.95515774783861673</v>
      </c>
      <c r="CU142" s="24">
        <f t="shared" si="136"/>
        <v>662879477</v>
      </c>
      <c r="CV142" s="116">
        <f>SUMIF($E$4:$E$134,"310",$CV$4:$CV$134)</f>
        <v>0</v>
      </c>
      <c r="CW142" s="116">
        <f>SUMIF($E$4:$E$134,"310",$CW$4:$CW$134)</f>
        <v>508879477</v>
      </c>
      <c r="CX142" s="116">
        <f>SUMIF($E$4:$E$134,"310",$CX$4:$CX$134)</f>
        <v>0</v>
      </c>
      <c r="CY142" s="116">
        <f>SUMIF($E$4:$E$134,"310",$CY$4:$CY$134)</f>
        <v>0</v>
      </c>
      <c r="CZ142" s="116">
        <f>SUMIF($E$4:$E$134,"310",$CZ$4:$CZ$134)</f>
        <v>0</v>
      </c>
      <c r="DA142" s="116">
        <f>SUMIF($E$4:$E$134,"310",$DA$4:$DA$134)</f>
        <v>0</v>
      </c>
      <c r="DB142" s="116">
        <f>SUMIF($E$4:$E$134,"310",$DB$4:$DB$134)</f>
        <v>0</v>
      </c>
      <c r="DC142" s="116">
        <f>SUMIF($E$4:$E$134,"310",$DC$4:$DC$134)</f>
        <v>0</v>
      </c>
      <c r="DD142" s="116">
        <f>SUMIF($E$4:$E$134,"310",$DD$4:$DD$134)</f>
        <v>0</v>
      </c>
      <c r="DE142" s="120">
        <f>SUMIF($E$4:$E$134,"310",$DE$4:$DE$134)</f>
        <v>0</v>
      </c>
      <c r="DF142" s="120">
        <f>SUMIF($E$4:$E$134,"310",$DF$4:$DF$134)</f>
        <v>0</v>
      </c>
      <c r="DG142" s="120">
        <f>SUMIF($E$4:$E$134,"310",$DG$4:$DG$134)</f>
        <v>0</v>
      </c>
      <c r="DH142" s="120">
        <f>SUMIF($E$4:$E$134,"310",$DH$4:$DH$134)</f>
        <v>0</v>
      </c>
      <c r="DI142" s="120">
        <f>SUMIF($E$4:$E$134,"310",$DI$4:$DI$134)</f>
        <v>0</v>
      </c>
      <c r="DJ142" s="120">
        <f>SUMIF($E$4:$E$134,"310",$DJ$4:$DJ$134)</f>
        <v>0</v>
      </c>
      <c r="DK142" s="120">
        <f>SUMIF($E$4:$E$134,"310",$DK$4:$DK$134)</f>
        <v>76000000</v>
      </c>
      <c r="DL142" s="120">
        <f>SUMIF($E$4:$E$134,"310",$DL$4:$DL$134)</f>
        <v>0</v>
      </c>
      <c r="DM142" s="120">
        <f>SUMIF($E$4:$E$134,"310",$DM$4:$DM$134)</f>
        <v>0</v>
      </c>
      <c r="DN142" s="120">
        <f>SUMIF($E$4:$E$134,"310",$DN$4:$DN$134)</f>
        <v>0</v>
      </c>
      <c r="DO142" s="120">
        <f>SUMIF($E$4:$E$134,"310",$DO$4:$DO$134)</f>
        <v>0</v>
      </c>
      <c r="DP142" s="120">
        <f>SUMIF($E$4:$E$134,"310",$DP$4:$DP$134)</f>
        <v>78000000</v>
      </c>
      <c r="DR142" t="str">
        <f>+'[2]P. ACCIÓN CONSOLIDADO 2018  '!$DR$132</f>
        <v>DOTACIÓN</v>
      </c>
      <c r="DS142" s="32">
        <f t="shared" si="137"/>
        <v>3046825667</v>
      </c>
      <c r="DT142" s="32">
        <f t="shared" si="138"/>
        <v>319009267</v>
      </c>
      <c r="DU142" s="181">
        <f>+BW140</f>
        <v>0.10470217264321083</v>
      </c>
    </row>
    <row r="143" spans="1:125" x14ac:dyDescent="0.3">
      <c r="C143" s="123"/>
      <c r="D143" s="111" t="s">
        <v>384</v>
      </c>
      <c r="E143" s="104">
        <v>410</v>
      </c>
      <c r="F143" s="112"/>
      <c r="G143" s="113">
        <f>SUMIF($E$4:$E$134,"410",$G$4:$G$134)</f>
        <v>5956097796</v>
      </c>
      <c r="H143" s="114">
        <f>SUMIF($E$4:$E$134,"410",$H$4:$H$134)</f>
        <v>0</v>
      </c>
      <c r="I143" s="114">
        <f>SUMIF($E$4:$E$135,"410",$I$4:$I$135)</f>
        <v>0</v>
      </c>
      <c r="J143" s="114">
        <f>SUMIF($E$4:$E$135,"410",$J$4:$J$135)</f>
        <v>0</v>
      </c>
      <c r="K143" s="113">
        <f>SUMIF($E$4:$E$134,"410",$K$4:$K$134)</f>
        <v>0</v>
      </c>
      <c r="L143" s="112">
        <f>SUMIF($E$4:$E$134,"410",$L$4:$L$134)</f>
        <v>0</v>
      </c>
      <c r="M143" s="112">
        <f>SUMIF($E$4:$E$134,"410",$M$4:$M$134)</f>
        <v>0</v>
      </c>
      <c r="N143" s="112">
        <f>SUMIF($E$4:$E$134,"410",$N$4:$N$134)</f>
        <v>1131848404</v>
      </c>
      <c r="O143" s="112">
        <f>SUMIF($E$4:$E$134,"410",$O$4:$O$134)</f>
        <v>0</v>
      </c>
      <c r="P143" s="112">
        <f>SUMIF($E$4:$E$134,"410",$P$4:$P$134)</f>
        <v>0</v>
      </c>
      <c r="Q143" s="112">
        <f>SUMIF($E$4:$E$134,"410",$Q$4:$Q$134)</f>
        <v>40000000</v>
      </c>
      <c r="R143" s="112">
        <f>SUMIF($E$4:$E$134,"410",$R$4:$R$134)</f>
        <v>480000000</v>
      </c>
      <c r="S143" s="112">
        <f>SUMIF($E$4:$E$134,"410",$S$4:$S$134)</f>
        <v>30000000</v>
      </c>
      <c r="T143" s="112">
        <f>SUMIF($E$4:$E$134,"410",$T$4:$T$134)</f>
        <v>50000000</v>
      </c>
      <c r="U143" s="112">
        <f>SUMIF($E$4:$E$134,"410",$U$4:$U$134)</f>
        <v>5000000</v>
      </c>
      <c r="V143" s="112">
        <f>SUMIF($E$4:$E$134,"410",$V$4:$V$134)</f>
        <v>3000000000</v>
      </c>
      <c r="W143" s="112">
        <f>SUMIF($E$4:$E$134,"410",$W$4:$W$134)</f>
        <v>90000000</v>
      </c>
      <c r="X143" s="112">
        <f>SUMIF($E$4:$E$134,"410",$X$4:$X$134)</f>
        <v>0</v>
      </c>
      <c r="Y143" s="112">
        <f>SUMIF($E$4:$E$126,"410",$Y$4:$Y$126)</f>
        <v>687105289</v>
      </c>
      <c r="Z143" s="112">
        <f>SUMIF($E$4:$E$126,"410",$Z$4:$Z$126)</f>
        <v>0</v>
      </c>
      <c r="AA143" s="112">
        <f>SUMIF($E$4:$E$134,"410",$AA$4:$AA$134)</f>
        <v>91899873</v>
      </c>
      <c r="AB143" s="112">
        <f>SUMIF($E$4:$E$134,"410",$AB$4:$AB$134)</f>
        <v>350244230</v>
      </c>
      <c r="AC143" s="115">
        <f t="shared" si="130"/>
        <v>0.26669532459100675</v>
      </c>
      <c r="AD143" s="113">
        <f>SUMIF($E$4:$E$134,"410",$AD$4:$AD$134)</f>
        <v>1588463435</v>
      </c>
      <c r="AE143" s="113">
        <f>SUMIF($E$4:$E$134,"410",$AE$4:$AE$134)</f>
        <v>0</v>
      </c>
      <c r="AF143" s="113">
        <f>SUMIF($E$4:$E$134,"410",$AF$4:$AF$134)</f>
        <v>0</v>
      </c>
      <c r="AG143" s="113">
        <f>SUMIF($E$4:$E$134,"410",$AG$4:$AG$134)</f>
        <v>0</v>
      </c>
      <c r="AH143" s="113">
        <f>SUMIF($E$4:$E$134,"410",$AH$4:$AH$134)</f>
        <v>0</v>
      </c>
      <c r="AI143" s="113">
        <f>SUMIF($E$4:$E$134,"410",$AI$4:$AI$134)</f>
        <v>0</v>
      </c>
      <c r="AJ143" s="113">
        <f>SUMIF($E$4:$E$134,"410",$AJ$4:$AJ$134)</f>
        <v>0</v>
      </c>
      <c r="AK143" s="113">
        <f>SUMIF($E$4:$E$134,"410",$AK$4:$AK$134)</f>
        <v>346984119</v>
      </c>
      <c r="AL143" s="113">
        <f>SUMIF($E$4:$E$134,"410",$AL$4:$AL$134)</f>
        <v>0</v>
      </c>
      <c r="AM143" s="113">
        <f>SUMIF($E$4:$E$134,"410",$AM$4:$AM$134)</f>
        <v>0</v>
      </c>
      <c r="AN143" s="113">
        <f>SUMIF($E$4:$E$134,"410",$AN$4:$AN$134)</f>
        <v>0</v>
      </c>
      <c r="AO143" s="113">
        <f>SUMIF($E$4:$E$134,"410",$AO$4:$AO$134)</f>
        <v>0</v>
      </c>
      <c r="AP143" s="113">
        <f>SUMIF($E$4:$E$134,"410",$AP$4:$AP$134)</f>
        <v>0</v>
      </c>
      <c r="AQ143" s="113">
        <f>SUMIF($E$4:$E$134,"410",$AQ$4:$AQ$134)</f>
        <v>0</v>
      </c>
      <c r="AR143" s="113">
        <f>SUMIF($E$4:$E$134,"410",$AR$4:$AR$134)</f>
        <v>0</v>
      </c>
      <c r="AS143" s="113">
        <f>SUMIF($E$4:$E$134,"410",$AS$4:$AS$134)</f>
        <v>881220521</v>
      </c>
      <c r="AT143" s="113">
        <f>SUMIF($E$4:$E$134,"410",$AT$4:$AT$134)</f>
        <v>90000000</v>
      </c>
      <c r="AU143" s="113">
        <f>SUMIF($E$4:$E$134,"410",$AU$4:$AU$134)</f>
        <v>0</v>
      </c>
      <c r="AV143" s="113">
        <f>SUMIF($E$4:$E$134,"410",$AV$4:$AV$134)</f>
        <v>114967657</v>
      </c>
      <c r="AW143" s="113">
        <f>SUMIF($E$4:$E$134,"410",$AW$4:$AW$134)</f>
        <v>0</v>
      </c>
      <c r="AX143" s="113">
        <f>SUMIF($E$4:$E$134,"410",$AX$4:$AX$134)</f>
        <v>91899873</v>
      </c>
      <c r="AY143" s="113">
        <f>SUMIF($E$4:$E$134,"410",$AY$4:$AY$134)</f>
        <v>63391265</v>
      </c>
      <c r="AZ143" s="98">
        <f t="shared" si="131"/>
        <v>0.73330467540899325</v>
      </c>
      <c r="BA143" s="24">
        <f>SUM(BB143:BV143)</f>
        <v>4367634361</v>
      </c>
      <c r="BB143" s="116">
        <f>SUMIF($E$4:$E$134,"410",$BB$4:$BB$134)</f>
        <v>0</v>
      </c>
      <c r="BC143" s="116">
        <f>SUMIF($E$4:$E$134,"410",$BC$4:$BC$134)</f>
        <v>0</v>
      </c>
      <c r="BD143" s="116">
        <f>SUMIF($E$4:$E$134,"410",$BD$4:$BD$134)</f>
        <v>0</v>
      </c>
      <c r="BE143" s="116">
        <f>SUMIF($E$4:$E$134,"410",$BE$4:$BE$134)</f>
        <v>0</v>
      </c>
      <c r="BF143" s="116">
        <f>SUMIF($E$4:$E$134,"410",$BF$4:$BF$134)</f>
        <v>0</v>
      </c>
      <c r="BG143" s="116">
        <f>SUMIF($E$4:$E$134,"410",$BG$4:$BG$134)</f>
        <v>0</v>
      </c>
      <c r="BH143" s="116">
        <f>SUMIF($E$4:$E$134,"410",$BH$4:$BH$134)</f>
        <v>784864285</v>
      </c>
      <c r="BI143" s="116">
        <f>SUMIF($E$4:$E$134,"410",$BI$4:$BI$134)</f>
        <v>0</v>
      </c>
      <c r="BJ143" s="116">
        <f>SUMIF($E$4:$E$134,"410",$BJ$4:$BJ$134)</f>
        <v>0</v>
      </c>
      <c r="BK143" s="116">
        <f>SUMIF($E$4:$E$134,"410",$BK$4:$BK$134)</f>
        <v>40000000</v>
      </c>
      <c r="BL143" s="116">
        <f>SUMIF($E$4:$E$134,"410",$BL$4:$BL$134)</f>
        <v>480000000</v>
      </c>
      <c r="BM143" s="116">
        <f>SUMIF($E$4:$E$134,"410",$BM$4:$BM$134)</f>
        <v>30000000</v>
      </c>
      <c r="BN143" s="116">
        <f>SUMIF($E$4:$E$134,"410",$BN$4:$BN$134)</f>
        <v>50000000</v>
      </c>
      <c r="BO143" s="116">
        <f>SUMIF($E$4:$E$134,"410",$BO$4:$BO$134)</f>
        <v>5000000</v>
      </c>
      <c r="BP143" s="116">
        <f>SUMIF($E$4:$E$134,"410",$BP$4:$BP$134)</f>
        <v>2118779479</v>
      </c>
      <c r="BQ143" s="116">
        <f>SUMIF($E$4:$E$134,"410",$BQ$4:$BQ$134)</f>
        <v>0</v>
      </c>
      <c r="BR143" s="116">
        <f>SUMIF($E$4:$E$134,"410",$BR$4:$BR$134)</f>
        <v>0</v>
      </c>
      <c r="BS143" s="116">
        <f>SUMIF($E$4:$E$134,"410",$BS$4:$BS$134)</f>
        <v>572137632</v>
      </c>
      <c r="BT143" s="116">
        <f>SUMIF($E$4:$E$134,"410",$BT$4:$BT$134)</f>
        <v>0</v>
      </c>
      <c r="BU143" s="116">
        <f>SUMIF($E$4:$E$134,"410",$BU$4:$BU$134)</f>
        <v>0</v>
      </c>
      <c r="BV143" s="117">
        <f>SUMIF($E$4:$E$134,"410",$BV$4:$BV$134)</f>
        <v>286852965</v>
      </c>
      <c r="BW143" s="118">
        <f t="shared" si="133"/>
        <v>4.0875973890741671E-2</v>
      </c>
      <c r="BX143" s="24">
        <f t="shared" si="134"/>
        <v>243461298</v>
      </c>
      <c r="BY143" s="113">
        <f>SUMIF($E$4:$E$134,"410",$BY$4:$BY$134)</f>
        <v>0</v>
      </c>
      <c r="BZ143" s="113">
        <f>SUMIF($E$4:$E$134,"410",$BZ$4:$BZ$134)</f>
        <v>0</v>
      </c>
      <c r="CA143" s="113">
        <f>SUMIF($E$4:$E$134,"410",$CA$4:$CA$134)</f>
        <v>0</v>
      </c>
      <c r="CB143" s="113">
        <f>SUMIF($E$4:$E$134,"410",$CB$4:$CB$134)</f>
        <v>0</v>
      </c>
      <c r="CC143" s="113">
        <f>SUMIF($E$4:$E$134,"410",$CC$4:$CC$134)</f>
        <v>0</v>
      </c>
      <c r="CD143" s="113">
        <f>SUMIF($E$4:$E$134,"410",$CD$4:$CD$134)</f>
        <v>0</v>
      </c>
      <c r="CE143" s="113">
        <f>SUMIF($E$4:$E$134,"410",$CE$4:$CE$134)</f>
        <v>66980944</v>
      </c>
      <c r="CF143" s="113">
        <f>SUMIF($E$4:$E$134,"410",$CF$4:$CF$134)</f>
        <v>0</v>
      </c>
      <c r="CG143" s="113">
        <f>SUMIF($E$4:$E$134,"410",$CG$4:$CG$134)</f>
        <v>0</v>
      </c>
      <c r="CH143" s="113">
        <f>SUMIF($E$4:$E$134,"410",$CH$4:$CH$134)</f>
        <v>0</v>
      </c>
      <c r="CI143" s="113">
        <f>SUMIF($E$4:$E$134,"410",$CI$4:$CI$134)</f>
        <v>0</v>
      </c>
      <c r="CJ143" s="113">
        <f>SUMIF($E$4:$E$134,"410",$CJ$4:$CJ$134)</f>
        <v>0</v>
      </c>
      <c r="CK143" s="113">
        <f>SUMIF($E$4:$E$134,"410",$CK$4:$CK$134)</f>
        <v>0</v>
      </c>
      <c r="CL143" s="113">
        <f>SUMIF($E$4:$E$134,"410",$CL$4:$CL$134)</f>
        <v>0</v>
      </c>
      <c r="CM143" s="113">
        <f>SUMIF($E$4:$E$134,"410",$CM$4:$CM$134)</f>
        <v>28032000</v>
      </c>
      <c r="CN143" s="113">
        <f>SUMIF($E$4:$E$134,"410",$CN$4:$CN$134)</f>
        <v>48431131</v>
      </c>
      <c r="CO143" s="113">
        <f>SUMIF($E$4:$E$134,"410",$CO$4:$CO$134)</f>
        <v>0</v>
      </c>
      <c r="CP143" s="113">
        <f>SUMIF($E$4:$E$134,"410",$CP$4:$CP$134)</f>
        <v>69287137</v>
      </c>
      <c r="CQ143" s="113">
        <f>SUMIF($E$4:$E$134,"410",$CQ$4:$CQ$134)</f>
        <v>0</v>
      </c>
      <c r="CR143" s="113">
        <f>SUMIF($E$4:$E$134,"410",$CR$4:$CR$134)</f>
        <v>0</v>
      </c>
      <c r="CS143" s="119">
        <f>SUMIF($E$4:$E$134,"410",$CS$4:$CS$134)</f>
        <v>30730086</v>
      </c>
      <c r="CT143" s="21">
        <f t="shared" si="135"/>
        <v>0.95912402610925829</v>
      </c>
      <c r="CU143" s="24">
        <f t="shared" si="136"/>
        <v>5712636498</v>
      </c>
      <c r="CV143" s="116">
        <f>SUMIF($E$4:$E$134,"410",$CV$4:$CV$134)</f>
        <v>0</v>
      </c>
      <c r="CW143" s="116">
        <f>SUMIF($E$4:$E$134,"410",$CW$4:$CW$134)</f>
        <v>0</v>
      </c>
      <c r="CX143" s="116">
        <f>SUMIF($E$4:$E$134,"410",$CX$4:$CX$134)</f>
        <v>0</v>
      </c>
      <c r="CY143" s="116">
        <f>SUMIF($E$4:$E$134,"410",$CY$4:$CY$134)</f>
        <v>0</v>
      </c>
      <c r="CZ143" s="116">
        <f>SUMIF($E$4:$E$134,"410",$CZ$4:$CZ$134)</f>
        <v>0</v>
      </c>
      <c r="DA143" s="116">
        <f>SUMIF($E$4:$E$134,"410",$DA$4:$DA$134)</f>
        <v>0</v>
      </c>
      <c r="DB143" s="116">
        <f>SUMIF($E$4:$E$134,"410",$DB$4:$DB$134)</f>
        <v>1064867460</v>
      </c>
      <c r="DC143" s="116">
        <f>SUMIF($E$4:$E$134,"410",$DC$4:$DC$134)</f>
        <v>0</v>
      </c>
      <c r="DD143" s="116">
        <f>SUMIF($E$4:$E$134,"410",$DD$4:$DD$134)</f>
        <v>0</v>
      </c>
      <c r="DE143" s="120">
        <f>SUMIF($E$4:$E$134,"410",$DE$4:$DE$134)</f>
        <v>40000000</v>
      </c>
      <c r="DF143" s="120">
        <f>SUMIF($E$4:$E$134,"410",$DF$4:$DF$134)</f>
        <v>480000000</v>
      </c>
      <c r="DG143" s="120">
        <f>SUMIF($E$4:$E$134,"410",$DG$4:$DG$134)</f>
        <v>30000000</v>
      </c>
      <c r="DH143" s="120">
        <f>SUMIF($E$4:$E$134,"410",$DH$4:$DH$134)</f>
        <v>50000000</v>
      </c>
      <c r="DI143" s="120">
        <f>SUMIF($E$4:$E$134,"410",$DI$4:$DI$134)</f>
        <v>5000000</v>
      </c>
      <c r="DJ143" s="120">
        <f>SUMIF($E$4:$E$134,"410",$DJ$4:$DJ$134)</f>
        <v>2971968000</v>
      </c>
      <c r="DK143" s="120">
        <f>SUMIF($E$4:$E$134,"410",$DK$4:$DK$134)</f>
        <v>41568869</v>
      </c>
      <c r="DL143" s="120">
        <f>SUMIF($E$4:$E$134,"410",$DL$4:$DL$134)</f>
        <v>0</v>
      </c>
      <c r="DM143" s="120">
        <f>SUMIF($E$4:$E$134,"410",$DM$4:$DM$134)</f>
        <v>617818152</v>
      </c>
      <c r="DN143" s="120">
        <f>SUMIF($E$4:$E$134,"410",$DN$4:$DN$134)</f>
        <v>0</v>
      </c>
      <c r="DO143" s="120">
        <f>SUMIF($E$4:$E$134,"410",$DO$4:$DO$134)</f>
        <v>91899873</v>
      </c>
      <c r="DP143" s="120">
        <f>SUMIF($E$4:$E$134,"410",$DP$4:$DP$134)</f>
        <v>319514144</v>
      </c>
      <c r="DR143" t="str">
        <f>+'[2]P. ACCIÓN CONSOLIDADO 2018  '!$DR$133</f>
        <v>BIENESTAR UNIVERSITARIO</v>
      </c>
      <c r="DS143" s="32">
        <f t="shared" si="137"/>
        <v>2679419951</v>
      </c>
      <c r="DT143" s="32">
        <f t="shared" si="138"/>
        <v>317366673</v>
      </c>
      <c r="DU143" s="181">
        <f>+BW141</f>
        <v>0.11844603638244687</v>
      </c>
    </row>
    <row r="144" spans="1:125" ht="14.25" customHeight="1" x14ac:dyDescent="0.3">
      <c r="C144" s="123"/>
      <c r="D144" s="124" t="s">
        <v>385</v>
      </c>
      <c r="E144" s="104">
        <v>510</v>
      </c>
      <c r="F144" s="112"/>
      <c r="G144" s="113">
        <f>SUMIF($E$4:$E$134,"510",$G$4:$G$134)</f>
        <v>1691270473</v>
      </c>
      <c r="H144" s="114">
        <f>SUMIF($E$4:$E$134,"510",$H$4:$H$134)</f>
        <v>0</v>
      </c>
      <c r="I144" s="114">
        <f>SUMIF($E$4:$E$135,"510",$I$4:$I$135)</f>
        <v>1151070473</v>
      </c>
      <c r="J144" s="114">
        <f>SUMIF($E$4:$E$135,"510",$J$4:$J$135)</f>
        <v>0</v>
      </c>
      <c r="K144" s="113">
        <f>SUMIF($E$4:$E$134,"510",$K$4:$K$134)</f>
        <v>0</v>
      </c>
      <c r="L144" s="112">
        <f>SUMIF($E$4:$E$134,"510",$L$4:$L$134)</f>
        <v>0</v>
      </c>
      <c r="M144" s="112">
        <f>SUMIF($E$4:$E$134,"510",$M$4:$M$134)</f>
        <v>0</v>
      </c>
      <c r="N144" s="112">
        <f>SUMIF($E$4:$E$134,"510",$N$4:$N$134)</f>
        <v>0</v>
      </c>
      <c r="O144" s="112">
        <f>SUMIF($E$4:$E$134,"510",$O$4:$O$134)</f>
        <v>0</v>
      </c>
      <c r="P144" s="112">
        <f>SUMIF($E$4:$E$134,"510",$P$4:$P$134)</f>
        <v>0</v>
      </c>
      <c r="Q144" s="112">
        <f>SUMIF($E$4:$E$134,"510",$Q$4:$Q$134)</f>
        <v>0</v>
      </c>
      <c r="R144" s="112">
        <f>SUMIF($E$4:$E$134,"510",$R$4:$R$134)</f>
        <v>0</v>
      </c>
      <c r="S144" s="112">
        <f>SUMIF($E$4:$E$134,"510",$S$4:$S$134)</f>
        <v>0</v>
      </c>
      <c r="T144" s="112">
        <f>SUMIF($E$4:$E$134,"510",$T$4:$T$134)</f>
        <v>0</v>
      </c>
      <c r="U144" s="112">
        <f>SUMIF($E$4:$E$134,"510",$U$4:$U$134)</f>
        <v>0</v>
      </c>
      <c r="V144" s="112">
        <f>SUMIF($E$4:$E$134,"510",$V$4:$V$134)</f>
        <v>0</v>
      </c>
      <c r="W144" s="112">
        <f>SUMIF($E$4:$E$134,"510",$W$4:$W$134)</f>
        <v>236000000</v>
      </c>
      <c r="X144" s="112">
        <f>SUMIF($E$4:$E$134,"510",$X$4:$X$134)</f>
        <v>0</v>
      </c>
      <c r="Y144" s="112">
        <f>SUMIF($E$4:$E$134,"510",$Y$4:$Y$134)</f>
        <v>0</v>
      </c>
      <c r="Z144" s="112">
        <f>SUMIF($E$4:$E$134,"510",$Z$4:$Z$134)</f>
        <v>0</v>
      </c>
      <c r="AA144" s="112"/>
      <c r="AB144" s="112">
        <f>SUMIF($E$4:$E$134,"510",$AB$4:$AB$134)</f>
        <v>304200000</v>
      </c>
      <c r="AC144" s="115">
        <f t="shared" si="130"/>
        <v>0.54767929895740575</v>
      </c>
      <c r="AD144" s="113">
        <f>SUMIF($E$4:$E$134,"510",$AD$4:$AD$134)</f>
        <v>926273827</v>
      </c>
      <c r="AE144" s="113">
        <f>SUMIF($E$4:$E$134,"510",$AE$4:$AE$134)</f>
        <v>0</v>
      </c>
      <c r="AF144" s="113">
        <f>SUMIF($E$4:$E$134,"510",$AF$4:$AF$134)</f>
        <v>796980483</v>
      </c>
      <c r="AG144" s="113">
        <f>SUMIF($E$4:$E$134,"510",$AG$4:$AG$134)</f>
        <v>0</v>
      </c>
      <c r="AH144" s="113">
        <f>SUMIF($E$4:$E$134,"510",$AH$4:$AH$134)</f>
        <v>0</v>
      </c>
      <c r="AI144" s="113">
        <f>SUMIF($E$4:$E$134,"510",$AI$4:$AI$134)</f>
        <v>0</v>
      </c>
      <c r="AJ144" s="113">
        <f>SUMIF($E$4:$E$134,"510",$AJ$4:$AJ$134)</f>
        <v>0</v>
      </c>
      <c r="AK144" s="113">
        <f>SUMIF($E$4:$E$134,"510",$AK$4:$AK$134)</f>
        <v>0</v>
      </c>
      <c r="AL144" s="113">
        <f>SUMIF($E$4:$E$134,"510",$AL$4:$AL$134)</f>
        <v>0</v>
      </c>
      <c r="AM144" s="113">
        <f>SUMIF($E$4:$E$134,"510",$AM$4:$AM$134)</f>
        <v>0</v>
      </c>
      <c r="AN144" s="113">
        <f>SUMIF($E$4:$E$134,"510",$AN$4:$AN$134)</f>
        <v>0</v>
      </c>
      <c r="AO144" s="113">
        <f>SUMIF($E$4:$E$134,"510",$AO$4:$AO$134)</f>
        <v>0</v>
      </c>
      <c r="AP144" s="113">
        <f>SUMIF($E$4:$E$134,"510",$AP$4:$AP$134)</f>
        <v>0</v>
      </c>
      <c r="AQ144" s="113">
        <f>SUMIF($E$4:$E$134,"510",$AQ$4:$AQ$134)</f>
        <v>0</v>
      </c>
      <c r="AR144" s="113">
        <f>SUMIF($E$4:$E$134,"510",$AR$4:$AR$134)</f>
        <v>0</v>
      </c>
      <c r="AS144" s="113">
        <f>SUMIF($E$4:$E$134,"510",$AS$4:$AS$134)</f>
        <v>0</v>
      </c>
      <c r="AT144" s="113">
        <f>SUMIF($E$4:$E$134,"510",$AT$4:$AT$134)</f>
        <v>44293344</v>
      </c>
      <c r="AU144" s="113">
        <f>SUMIF($E$4:$E$134,"510",$AU$4:$AU$134)</f>
        <v>0</v>
      </c>
      <c r="AV144" s="113">
        <f>SUMIF($E$4:$E$134,"510",$AV$4:$AV$134)</f>
        <v>0</v>
      </c>
      <c r="AW144" s="113">
        <f>SUMIF($E$4:$E$134,"510",$AW$4:$AW$134)</f>
        <v>0</v>
      </c>
      <c r="AX144" s="113">
        <f>SUMIF($E$4:$E$134," 510",$AX$4:$AX$134)</f>
        <v>0</v>
      </c>
      <c r="AY144" s="113">
        <f>SUMIF($E$4:$E$134,"510",$AY$4:$AY$134)</f>
        <v>85000000</v>
      </c>
      <c r="AZ144" s="98">
        <f t="shared" si="131"/>
        <v>0.45232070104259425</v>
      </c>
      <c r="BA144" s="24">
        <f t="shared" si="132"/>
        <v>764996646</v>
      </c>
      <c r="BB144" s="116">
        <f>SUMIF($E$4:$E$134,"510",$BB$4:$BB$134)</f>
        <v>0</v>
      </c>
      <c r="BC144" s="116">
        <f>SUMIF($E$4:$E$134,"510",$BC$4:$BC$134)</f>
        <v>354089990</v>
      </c>
      <c r="BD144" s="116">
        <f>SUMIF($E$4:$E$134,"510",$BD$4:$BD$134)</f>
        <v>0</v>
      </c>
      <c r="BE144" s="116">
        <f>SUMIF($E$4:$E$134,"510",$BE$4:$BE$134)</f>
        <v>0</v>
      </c>
      <c r="BF144" s="116">
        <f>SUMIF($E$4:$E$134,"510",$BF$4:$BF$134)</f>
        <v>0</v>
      </c>
      <c r="BG144" s="116">
        <f>SUMIF($E$4:$E$134,"510",$BG$4:$BG$134)</f>
        <v>0</v>
      </c>
      <c r="BH144" s="116">
        <f>SUMIF($E$4:$E$134,"510",$BH$4:$BH$134)</f>
        <v>0</v>
      </c>
      <c r="BI144" s="116">
        <f>SUMIF($E$4:$E$134,"510",$BI$4:$BI$134)</f>
        <v>0</v>
      </c>
      <c r="BJ144" s="116">
        <f>SUMIF($E$4:$E$134,"510",$BJ$4:$BJ$134)</f>
        <v>0</v>
      </c>
      <c r="BK144" s="116">
        <f>SUMIF($E$4:$E$134,"510",$BK$4:$BK$134)</f>
        <v>0</v>
      </c>
      <c r="BL144" s="116">
        <f>SUMIF($E$4:$E$134,"510",$BL$4:$BL$134)</f>
        <v>0</v>
      </c>
      <c r="BM144" s="116">
        <f>SUMIF($E$4:$E$134,"510",$BM$4:$BM$134)</f>
        <v>0</v>
      </c>
      <c r="BN144" s="116">
        <f>SUMIF($E$4:$E$134,"510",$BN$4:$BN$134)</f>
        <v>0</v>
      </c>
      <c r="BO144" s="116">
        <f>SUMIF($E$4:$E$134,"510",$BO$4:$BO$134)</f>
        <v>0</v>
      </c>
      <c r="BP144" s="116">
        <f>SUMIF($E$4:$E$134,"510",$BP$4:$BP$134)</f>
        <v>0</v>
      </c>
      <c r="BQ144" s="116">
        <f>SUMIF($E$4:$E$134,"510",$BQ$4:$BQ$134)</f>
        <v>191706656</v>
      </c>
      <c r="BR144" s="116">
        <f>SUMIF($E$4:$E$134,"510",$BR$4:$BR$134)</f>
        <v>0</v>
      </c>
      <c r="BS144" s="116">
        <f>SUMIF($E$4:$E$134,"510",$BS$4:$BS$134)</f>
        <v>0</v>
      </c>
      <c r="BT144" s="116">
        <f>SUMIF($E$4:$E$134,"510",$BT$4:$BT$134)</f>
        <v>0</v>
      </c>
      <c r="BU144" s="116">
        <f>SUMIF($E$4:$E$134,"510",$BU$4:$BU$134)</f>
        <v>0</v>
      </c>
      <c r="BV144" s="117">
        <f>SUMIF($E$4:$E$134,"510",$BV$4:$BV$134)</f>
        <v>219200000</v>
      </c>
      <c r="BW144" s="118">
        <f t="shared" si="133"/>
        <v>0.22269199102845094</v>
      </c>
      <c r="BX144" s="24">
        <f t="shared" si="134"/>
        <v>376632389</v>
      </c>
      <c r="BY144" s="113">
        <f>SUMIF($E$4:$E$134,"510",$BY$4:$BY$134)</f>
        <v>0</v>
      </c>
      <c r="BZ144" s="113">
        <f>SUMIF($E$4:$E$134,"510",$BZ$4:$BZ$134)</f>
        <v>343502389</v>
      </c>
      <c r="CA144" s="113">
        <f>SUMIF($E$4:$E$134,"510",$CA$4:$CA$134)</f>
        <v>0</v>
      </c>
      <c r="CB144" s="113">
        <f>SUMIF($E$4:$E$134,"510",$CB$4:$CB$134)</f>
        <v>0</v>
      </c>
      <c r="CC144" s="113">
        <f>SUMIF($E$4:$E$134,"510",$CC$4:$CC$134)</f>
        <v>0</v>
      </c>
      <c r="CD144" s="113">
        <f>SUMIF($E$4:$E$134,"510",$CD$4:$CD$134)</f>
        <v>0</v>
      </c>
      <c r="CE144" s="113">
        <f>SUMIF($E$4:$E$134,"510",$CE$4:$CE$134)</f>
        <v>0</v>
      </c>
      <c r="CF144" s="113">
        <f>SUMIF($E$4:$E$134,"510",$CF$4:$CF$134)</f>
        <v>0</v>
      </c>
      <c r="CG144" s="113">
        <f>SUMIF($E$4:$E$134,"510",$CG$4:$CG$134)</f>
        <v>0</v>
      </c>
      <c r="CH144" s="113">
        <f>SUMIF($E$4:$E$134,"510",$CH$4:$CH$134)</f>
        <v>0</v>
      </c>
      <c r="CI144" s="113">
        <f>SUMIF($E$4:$E$134,"510",$CI$4:$CI$134)</f>
        <v>0</v>
      </c>
      <c r="CJ144" s="113">
        <f>SUMIF($E$4:$E$134,"510",$CJ$4:$CJ$134)</f>
        <v>0</v>
      </c>
      <c r="CK144" s="113">
        <f>SUMIF($E$4:$E$134,"510",$CK$4:$CK$134)</f>
        <v>0</v>
      </c>
      <c r="CL144" s="113">
        <f>SUMIF($E$4:$E$134,"510",$CL$4:$CL$134)</f>
        <v>0</v>
      </c>
      <c r="CM144" s="113">
        <f>SUMIF($E$4:$E$134,"510",$CM$4:$CM$134)</f>
        <v>0</v>
      </c>
      <c r="CN144" s="113">
        <f>SUMIF($E$4:$E$134,"510",$CN$4:$CN$134)</f>
        <v>22000000</v>
      </c>
      <c r="CO144" s="113">
        <f>SUMIF($E$4:$E$134,"510",$CO$4:$CO$134)</f>
        <v>0</v>
      </c>
      <c r="CP144" s="113">
        <f>SUMIF($E$4:$E$134,"510",$CP$4:$CP$134)</f>
        <v>0</v>
      </c>
      <c r="CQ144" s="113">
        <f>SUMIF($E$4:$E$134,"510",$CQ$4:$CQ$134)</f>
        <v>0</v>
      </c>
      <c r="CR144" s="113">
        <f>SUMIF($E$4:$E$134,"510",$CR$4:$CR$134)</f>
        <v>0</v>
      </c>
      <c r="CS144" s="119">
        <f>SUMIF($E$4:$E$134,"510",$CS$4:$CS$134)</f>
        <v>11130000</v>
      </c>
      <c r="CT144" s="21">
        <f t="shared" si="135"/>
        <v>0.77730800897154906</v>
      </c>
      <c r="CU144" s="24">
        <f t="shared" si="136"/>
        <v>1314638084</v>
      </c>
      <c r="CV144" s="116">
        <f>SUMIF($E$4:$E$134,"510",$CV$4:$CV$134)</f>
        <v>0</v>
      </c>
      <c r="CW144" s="116">
        <f>SUMIF($E$4:$E$134,"510",$CW$4:$CW$134)</f>
        <v>807568084</v>
      </c>
      <c r="CX144" s="116">
        <f>SUMIF($E$4:$E$134,"510",$CX$4:$CX$134)</f>
        <v>0</v>
      </c>
      <c r="CY144" s="116">
        <f>SUMIF($E$4:$E$134,"510",$CY$4:$CY$134)</f>
        <v>0</v>
      </c>
      <c r="CZ144" s="116">
        <f>SUMIF($E$4:$E$134,"510",$CZ$4:$CZ$134)</f>
        <v>0</v>
      </c>
      <c r="DA144" s="116">
        <f>SUMIF($E$4:$E$134,"510",$DA$4:$DA$134)</f>
        <v>0</v>
      </c>
      <c r="DB144" s="116">
        <f>SUMIF($E$4:$E$134,"510",$DB$4:$DB$134)</f>
        <v>0</v>
      </c>
      <c r="DC144" s="116">
        <f>SUMIF($E$4:$E$134,"510",$DC$4:$DC$134)</f>
        <v>0</v>
      </c>
      <c r="DD144" s="116">
        <f>SUMIF($E$4:$E$134,"510",$DD$4:$DD$134)</f>
        <v>0</v>
      </c>
      <c r="DE144" s="120">
        <f>SUMIF($E$4:$E$134,"510",$DE$4:$DE$134)</f>
        <v>0</v>
      </c>
      <c r="DF144" s="120">
        <f>SUMIF($E$4:$E$134,"510",$DF$4:$DF$134)</f>
        <v>0</v>
      </c>
      <c r="DG144" s="120">
        <f>SUMIF($E$4:$E$134,"510",$DG$4:$DG$134)</f>
        <v>0</v>
      </c>
      <c r="DH144" s="120">
        <f>SUMIF($E$4:$E$134,"510",$DH$4:$DH$134)</f>
        <v>0</v>
      </c>
      <c r="DI144" s="120">
        <f>SUMIF($E$4:$E$134,"510",$DI$4:$DI$134)</f>
        <v>0</v>
      </c>
      <c r="DJ144" s="120">
        <f>SUMIF($E$4:$E$134,"510",$DJ$4:$DJ$134)</f>
        <v>0</v>
      </c>
      <c r="DK144" s="120">
        <f>SUMIF($E$4:$E$134,"510",$DK$4:$DK$134)</f>
        <v>214000000</v>
      </c>
      <c r="DL144" s="120">
        <f>SUMIF($E$4:$E$134,"510",$DL$4:$DL$134)</f>
        <v>0</v>
      </c>
      <c r="DM144" s="120">
        <f>SUMIF($E$4:$E$134,"510",$DM$4:$DM$134)</f>
        <v>0</v>
      </c>
      <c r="DN144" s="120">
        <f>SUMIF($E$4:$E$134,"510",$DN$4:$DN$134)</f>
        <v>0</v>
      </c>
      <c r="DO144" s="120">
        <f>SUMIF($E$4:$E$134,"510",$DO$4:$DO$134)</f>
        <v>0</v>
      </c>
      <c r="DP144" s="120">
        <f>SUMIF($E$4:$E$134,"510",$DP$4:$DP$134)</f>
        <v>293070000</v>
      </c>
      <c r="DR144" t="str">
        <f>+'[2]P. ACCIÓN CONSOLIDADO 2018  '!$DR$134</f>
        <v>CAPACITACIÓN</v>
      </c>
      <c r="DS144" s="32">
        <f t="shared" si="137"/>
        <v>694000000</v>
      </c>
      <c r="DT144" s="32">
        <f t="shared" si="138"/>
        <v>31120523</v>
      </c>
      <c r="DU144" s="181">
        <f>+BW142</f>
        <v>4.4842252161383288E-2</v>
      </c>
    </row>
    <row r="145" spans="3:125" x14ac:dyDescent="0.3">
      <c r="C145" s="123"/>
      <c r="D145" s="111" t="s">
        <v>386</v>
      </c>
      <c r="E145" s="104">
        <v>520</v>
      </c>
      <c r="F145" s="112"/>
      <c r="G145" s="113">
        <f>SUMIF($E$4:$E$134,"520",$G$4:$G$134)</f>
        <v>3766205842</v>
      </c>
      <c r="H145" s="114">
        <f>SUMIF($E$4:$E$134,"520",$H$4:$H$134)</f>
        <v>0</v>
      </c>
      <c r="I145" s="114">
        <f>SUMIF($E$4:$E$134,"520",$I$4:$I$134)</f>
        <v>835000000</v>
      </c>
      <c r="J145" s="114">
        <f>SUMIF($E$4:$E$135,"520",$J$4:$J$135)</f>
        <v>0</v>
      </c>
      <c r="K145" s="113">
        <f>SUMIF($E$4:$E$134,"520",$K$4:$K$134)</f>
        <v>0</v>
      </c>
      <c r="L145" s="112">
        <f>SUMIF($E$4:$E$134,"520",$L$4:$L$134)</f>
        <v>0</v>
      </c>
      <c r="M145" s="112">
        <f>SUMIF($E$4:$E$134,"520",$M$4:$M$134)</f>
        <v>0</v>
      </c>
      <c r="N145" s="112">
        <f>SUMIF($E$4:$E$134,"520",$N$4:$N$134)</f>
        <v>0</v>
      </c>
      <c r="O145" s="112">
        <f>SUMIF($E$4:$E$134,"520",$O$4:$O$134)</f>
        <v>0</v>
      </c>
      <c r="P145" s="112">
        <f>SUMIF($E$4:$E$134,"520",$P$4:$P$134)</f>
        <v>0</v>
      </c>
      <c r="Q145" s="112">
        <f>SUMIF($E$4:$E$134,"520",$Q$4:$Q$134)</f>
        <v>0</v>
      </c>
      <c r="R145" s="112">
        <f>SUMIF($E$4:$E$134,"520",$R$4:$R$134)</f>
        <v>0</v>
      </c>
      <c r="S145" s="112">
        <f>SUMIF($E$4:$E$134,"520",$S$4:$S$134)</f>
        <v>0</v>
      </c>
      <c r="T145" s="112">
        <f>SUMIF($E$4:$E$134,"520",$T$4:$T$134)</f>
        <v>0</v>
      </c>
      <c r="U145" s="112">
        <f>SUMIF($E$4:$E$134,"520",$U$4:$U$134)</f>
        <v>0</v>
      </c>
      <c r="V145" s="112">
        <f>SUMIF($E$4:$E$134,"520",$V$4:$V$134)</f>
        <v>2000000000</v>
      </c>
      <c r="W145" s="112">
        <f>SUMIF($E$4:$E$134,"520",$W$4:$W$134)</f>
        <v>312000000</v>
      </c>
      <c r="X145" s="112">
        <f>SUMIF($E$4:$E$134,"520",$X$4:$X$134)</f>
        <v>0</v>
      </c>
      <c r="Y145" s="112">
        <f>SUMIF($E$4:$E$134,"520",$Y$4:$Y$134)</f>
        <v>0</v>
      </c>
      <c r="Z145" s="112">
        <f>SUMIF($E$4:$E$126,"520",$Z$4:$Z$126)</f>
        <v>0</v>
      </c>
      <c r="AA145" s="112"/>
      <c r="AB145" s="112">
        <f>SUMIF($E$4:$E$134,"520",$AB$4:$AB$134)</f>
        <v>619205842</v>
      </c>
      <c r="AC145" s="115">
        <f t="shared" si="130"/>
        <v>0.22748519728943695</v>
      </c>
      <c r="AD145" s="113">
        <f>SUMIF($E$4:$E$134,"520",$AD$4:$AD$134)</f>
        <v>856756079</v>
      </c>
      <c r="AE145" s="113">
        <f>SUMIF($E$4:$E$134,"520",$AE$4:$AE$134)</f>
        <v>0</v>
      </c>
      <c r="AF145" s="113">
        <f>SUMIF($E$4:$E$134,"520",$AF$4:$AF$134)</f>
        <v>343430585</v>
      </c>
      <c r="AG145" s="113">
        <f>SUMIF($E$4:$E$134,"520",$AG$4:$AG$134)</f>
        <v>0</v>
      </c>
      <c r="AH145" s="113">
        <f>SUMIF($E$4:$E$134,"520",$AH$4:$AH$134)</f>
        <v>0</v>
      </c>
      <c r="AI145" s="113">
        <f>SUMIF($E$4:$E$134,"520",$AI$4:$AI$134)</f>
        <v>0</v>
      </c>
      <c r="AJ145" s="113">
        <f>SUMIF($E$4:$E$134,"520",$AJ$4:$AJ$134)</f>
        <v>0</v>
      </c>
      <c r="AK145" s="113">
        <f>SUMIF($E$4:$E$134,"520",$AK$4:$AK$134)</f>
        <v>0</v>
      </c>
      <c r="AL145" s="113">
        <f>SUMIF($E$4:$E$134,"520",$AL$4:$AL$134)</f>
        <v>0</v>
      </c>
      <c r="AM145" s="113">
        <f>SUMIF($E$4:$E$134,"520",$AM$4:$AM$134)</f>
        <v>0</v>
      </c>
      <c r="AN145" s="113">
        <f>SUMIF($E$4:$E$134,"520",$AN$4:$AN$134)</f>
        <v>0</v>
      </c>
      <c r="AO145" s="113">
        <f>SUMIF($E$4:$E$134,"520",$AO$4:$AO$134)</f>
        <v>0</v>
      </c>
      <c r="AP145" s="113">
        <f>SUMIF($E$4:$E$134,"520",$AP$4:$AP$134)</f>
        <v>0</v>
      </c>
      <c r="AQ145" s="113">
        <f>SUMIF($E$4:$E$134,"520",$AQ$4:$AQ$134)</f>
        <v>0</v>
      </c>
      <c r="AR145" s="113">
        <f>SUMIF($E$4:$E$134,"520",$AR$4:$AR$134)</f>
        <v>0</v>
      </c>
      <c r="AS145" s="113">
        <f>SUMIF($E$4:$E$134,"520",$AS$4:$AS$134)</f>
        <v>5160100</v>
      </c>
      <c r="AT145" s="113">
        <f>SUMIF($E$4:$E$134,"520",$AT$4:$AT$134)</f>
        <v>70965394</v>
      </c>
      <c r="AU145" s="113">
        <f>SUMIF($E$4:$E$134,"520",$AU$4:$AU$134)</f>
        <v>0</v>
      </c>
      <c r="AV145" s="113">
        <f>SUMIF($E$4:$E$134,"520",$AV$4:$AV$134)</f>
        <v>0</v>
      </c>
      <c r="AW145" s="113">
        <f>SUMIF($E$4:$E$134,"520",$AW$4:$AW$134)</f>
        <v>0</v>
      </c>
      <c r="AX145" s="113">
        <f>SUMIF($E$4:$E$134,"520",$AX$4:$AX$134)</f>
        <v>0</v>
      </c>
      <c r="AY145" s="113">
        <f>SUMIF($E$4:$E$134,"520",$AY$4:$AY$134)</f>
        <v>437200000</v>
      </c>
      <c r="AZ145" s="98">
        <f t="shared" si="131"/>
        <v>0.77251480271056305</v>
      </c>
      <c r="BA145" s="24">
        <f t="shared" si="132"/>
        <v>2909449763</v>
      </c>
      <c r="BB145" s="116">
        <f>SUMIF($E$4:$E$134,"520",$BB$4:$BB$134)</f>
        <v>0</v>
      </c>
      <c r="BC145" s="116">
        <f>SUMIF($E$4:$E$134,"520",$BC$4:$BC$134)</f>
        <v>491569415</v>
      </c>
      <c r="BD145" s="116">
        <f>SUMIF($E$4:$E$134,"520",$BD$4:$BD$134)</f>
        <v>0</v>
      </c>
      <c r="BE145" s="116">
        <f>SUMIF($E$4:$E$134,"520",$BE$4:$BE$134)</f>
        <v>0</v>
      </c>
      <c r="BF145" s="116">
        <f>SUMIF($E$4:$E$134,"520",$BF$4:$BF$134)</f>
        <v>0</v>
      </c>
      <c r="BG145" s="116">
        <f>SUMIF($E$4:$E$134,"520",$BG$4:$BG$134)</f>
        <v>0</v>
      </c>
      <c r="BH145" s="116">
        <f>SUMIF($E$4:$E$134,"520",$BH$4:$BH$134)</f>
        <v>0</v>
      </c>
      <c r="BI145" s="116">
        <f>SUMIF($E$4:$E$134,"520",$BI$4:$BI$134)</f>
        <v>0</v>
      </c>
      <c r="BJ145" s="116">
        <f>SUMIF($E$4:$E$134,"520",$BJ$4:$BJ$134)</f>
        <v>0</v>
      </c>
      <c r="BK145" s="116">
        <f>SUMIF($E$4:$E$134,"520",$BK$4:$BK$134)</f>
        <v>0</v>
      </c>
      <c r="BL145" s="116">
        <f>SUMIF($E$4:$E$134,"520",$BL$4:$BL$134)</f>
        <v>0</v>
      </c>
      <c r="BM145" s="116">
        <f>SUMIF($E$4:$E$134,"520",$BM$4:$BM$134)</f>
        <v>0</v>
      </c>
      <c r="BN145" s="116">
        <f>SUMIF($E$4:$E$134,"520",$BN$4:$BN$134)</f>
        <v>0</v>
      </c>
      <c r="BO145" s="116">
        <f>SUMIF($E$4:$E$134,"520",$BO$4:$BO$134)</f>
        <v>0</v>
      </c>
      <c r="BP145" s="116">
        <f>SUMIF($E$4:$E$134,"520",$BP$4:$BP$134)</f>
        <v>1994839900</v>
      </c>
      <c r="BQ145" s="116">
        <f>SUMIF($E$4:$E$134,"520",$BQ$4:$BQ$134)</f>
        <v>241034606</v>
      </c>
      <c r="BR145" s="116">
        <f>SUMIF($E$4:$E$134,"520",$BR$4:$BR$134)</f>
        <v>0</v>
      </c>
      <c r="BS145" s="116">
        <f>SUMIF($E$4:$E$134,"520",$BS$4:$BS$134)</f>
        <v>0</v>
      </c>
      <c r="BT145" s="116">
        <f>SUMIF($E$4:$E$134,"520",$BT$4:$BT$134)</f>
        <v>0</v>
      </c>
      <c r="BU145" s="116">
        <f>SUMIF($E$4:$E$134,"520",$BU$4:$BU$134)</f>
        <v>0</v>
      </c>
      <c r="BV145" s="117">
        <f>SUMIF($E$4:$E$134,"520",$BV$4:$BV$134)</f>
        <v>182005842</v>
      </c>
      <c r="BW145" s="118">
        <f t="shared" si="133"/>
        <v>0.15319702326562321</v>
      </c>
      <c r="BX145" s="24">
        <f t="shared" si="134"/>
        <v>576971524</v>
      </c>
      <c r="BY145" s="113">
        <f>SUMIF($E$4:$E$134,"520",$BY$4:$BY$134)</f>
        <v>0</v>
      </c>
      <c r="BZ145" s="113">
        <f>SUMIF($E$4:$E$134,"520",$BZ$4:$BZ$134)</f>
        <v>327951560</v>
      </c>
      <c r="CA145" s="113">
        <f>SUMIF($E$4:$E$134,"520",$CA$4:$CA$134)</f>
        <v>0</v>
      </c>
      <c r="CB145" s="113">
        <f>SUMIF($E$4:$E$134,"520",$CB$4:$CB$134)</f>
        <v>0</v>
      </c>
      <c r="CC145" s="113">
        <f>SUMIF($E$4:$E$134,"520",$CC$4:$CC$134)</f>
        <v>0</v>
      </c>
      <c r="CD145" s="113">
        <f>SUMIF($E$4:$E$134,"520",$CD$4:$CD$134)</f>
        <v>0</v>
      </c>
      <c r="CE145" s="113">
        <f>SUMIF($E$4:$E$134,"520",$CE$4:$CE$134)</f>
        <v>0</v>
      </c>
      <c r="CF145" s="113">
        <f>SUMIF($E$4:$E$134,"520",$CF$4:$CF$134)</f>
        <v>0</v>
      </c>
      <c r="CG145" s="113">
        <f>SUMIF($E$4:$E$134,"520",$CG$4:$CG$134)</f>
        <v>0</v>
      </c>
      <c r="CH145" s="113">
        <f>SUMIF($E$4:$E$134,"520",$CH$4:$CH$134)</f>
        <v>0</v>
      </c>
      <c r="CI145" s="113">
        <f>SUMIF($E$4:$E$134,"520",$CI$4:$CI$134)</f>
        <v>0</v>
      </c>
      <c r="CJ145" s="113">
        <f>SUMIF($E$4:$E$134,"520",$CJ$4:$CJ$134)</f>
        <v>0</v>
      </c>
      <c r="CK145" s="113">
        <f>SUMIF($E$4:$E$134,"520",$CK$4:$CK$134)</f>
        <v>0</v>
      </c>
      <c r="CL145" s="113">
        <f>SUMIF($E$4:$E$134,"520",$CL$4:$CL$134)</f>
        <v>0</v>
      </c>
      <c r="CM145" s="113">
        <f>SUMIF($E$4:$E$134,"520",$CM$4:$CM$134)</f>
        <v>0</v>
      </c>
      <c r="CN145" s="113">
        <f>SUMIF($E$4:$E$134,"520",$CN$4:$CN$134)</f>
        <v>37740063</v>
      </c>
      <c r="CO145" s="113">
        <f>SUMIF($E$4:$E$134,"520",$CO$4:$CO$134)</f>
        <v>0</v>
      </c>
      <c r="CP145" s="113">
        <f>SUMIF($E$4:$E$134,"520",$CP$4:$CP$134)</f>
        <v>0</v>
      </c>
      <c r="CQ145" s="113">
        <f>SUMIF($E$4:$E$134,"520",$CQ$4:$CQ$134)</f>
        <v>0</v>
      </c>
      <c r="CR145" s="113">
        <f>SUMIF($E$4:$E$134,"520",$CR$4:$CR$134)</f>
        <v>0</v>
      </c>
      <c r="CS145" s="119">
        <f>SUMIF($E$4:$E$134,"520",$CS$4:$CS$134)</f>
        <v>211279901</v>
      </c>
      <c r="CT145" s="21">
        <f t="shared" si="135"/>
        <v>0.84680297673437677</v>
      </c>
      <c r="CU145" s="24">
        <f t="shared" si="136"/>
        <v>3189234318</v>
      </c>
      <c r="CV145" s="116">
        <f>SUMIF($E$4:$E$134,"520",$CV$4:$CV$134)</f>
        <v>0</v>
      </c>
      <c r="CW145" s="116">
        <f>SUMIF($E$4:$E$134,"520",$CW$4:$CW$134)</f>
        <v>507048440</v>
      </c>
      <c r="CX145" s="116">
        <f>SUMIF($E$4:$E$134,"520",$CX$4:$CX$134)</f>
        <v>0</v>
      </c>
      <c r="CY145" s="116">
        <f>SUMIF($E$4:$E$134,"520",$CY$4:$CY$134)</f>
        <v>0</v>
      </c>
      <c r="CZ145" s="116">
        <f>SUMIF($E$4:$E$134,"520",$CZ$4:$CZ$134)</f>
        <v>0</v>
      </c>
      <c r="DA145" s="116">
        <f>SUMIF($E$4:$E$134,"520",$DA$4:$DA$134)</f>
        <v>0</v>
      </c>
      <c r="DB145" s="116">
        <f>SUMIF($E$4:$E$134,"520",$DB$4:$DB$134)</f>
        <v>0</v>
      </c>
      <c r="DC145" s="116">
        <f>SUMIF($E$4:$E$134,"520",$DC$4:$DC$134)</f>
        <v>0</v>
      </c>
      <c r="DD145" s="116">
        <f>SUMIF($E$4:$E$134,"520",$DD$4:$DD$134)</f>
        <v>0</v>
      </c>
      <c r="DE145" s="120">
        <f>SUMIF($E$4:$E$134,"520",$DE$4:$DE$134)</f>
        <v>0</v>
      </c>
      <c r="DF145" s="120">
        <f>SUMIF($E$4:$E$134,"520",$DF$4:$DF$134)</f>
        <v>0</v>
      </c>
      <c r="DG145" s="120">
        <f>SUMIF($E$4:$E$134,"520",$DG$4:$DG$134)</f>
        <v>0</v>
      </c>
      <c r="DH145" s="120">
        <f>SUMIF($E$4:$E$134,"520",$DH$4:$DH$134)</f>
        <v>0</v>
      </c>
      <c r="DI145" s="120">
        <f>SUMIF($E$4:$E$134,"520",$DI$4:$DI$134)</f>
        <v>0</v>
      </c>
      <c r="DJ145" s="120">
        <f>SUMIF($E$4:$E$134,"520",$DJ$4:$DJ$134)</f>
        <v>2000000000</v>
      </c>
      <c r="DK145" s="120">
        <f>SUMIF($E$4:$E$134,"520",$DK$4:$DK$134)</f>
        <v>274259937</v>
      </c>
      <c r="DL145" s="120">
        <f>SUMIF($E$4:$E$134,"520",$DL$4:$DL$134)</f>
        <v>0</v>
      </c>
      <c r="DM145" s="120">
        <f>SUMIF($E$4:$E$134,"520",$DM$4:$DM$134)</f>
        <v>0</v>
      </c>
      <c r="DN145" s="120">
        <f>SUMIF($E$4:$E$134,"520",$DN$4:$DN$134)</f>
        <v>0</v>
      </c>
      <c r="DO145" s="120">
        <f>SUMIF($E$4:$E$134,"520",$DO$4:$DO$134)</f>
        <v>0</v>
      </c>
      <c r="DP145" s="120">
        <f>SUMIF($E$4:$E$134,"520",$DP$4:$DP$134)</f>
        <v>407925941</v>
      </c>
      <c r="DR145" t="str">
        <f>+'[2]P. ACCIÓN CONSOLIDADO 2018  '!$DR$135</f>
        <v>INVESTIGACIÓN</v>
      </c>
      <c r="DS145" s="32">
        <f t="shared" si="137"/>
        <v>5956097796</v>
      </c>
      <c r="DT145" s="32">
        <f t="shared" si="138"/>
        <v>243461298</v>
      </c>
      <c r="DU145" s="181">
        <f>+BW143</f>
        <v>4.0875973890741671E-2</v>
      </c>
    </row>
    <row r="146" spans="3:125" ht="15" thickBot="1" x14ac:dyDescent="0.35">
      <c r="C146" s="188" t="s">
        <v>387</v>
      </c>
      <c r="D146" s="189"/>
      <c r="E146" s="125"/>
      <c r="F146" s="126"/>
      <c r="G146" s="127">
        <f t="shared" ref="G146:AB146" si="139">SUM(G139:G145)</f>
        <v>31354859125</v>
      </c>
      <c r="H146" s="127">
        <f t="shared" si="139"/>
        <v>328968376</v>
      </c>
      <c r="I146" s="127">
        <f t="shared" si="139"/>
        <v>2969410598</v>
      </c>
      <c r="J146" s="127">
        <f t="shared" si="139"/>
        <v>0</v>
      </c>
      <c r="K146" s="127">
        <f t="shared" si="139"/>
        <v>12000000000</v>
      </c>
      <c r="L146" s="127">
        <f t="shared" si="139"/>
        <v>208000000</v>
      </c>
      <c r="M146" s="127">
        <f t="shared" si="139"/>
        <v>244096406</v>
      </c>
      <c r="N146" s="127">
        <f t="shared" si="139"/>
        <v>2671087800</v>
      </c>
      <c r="O146" s="127">
        <f t="shared" si="139"/>
        <v>450000000</v>
      </c>
      <c r="P146" s="127">
        <f t="shared" si="139"/>
        <v>450000000</v>
      </c>
      <c r="Q146" s="127">
        <f t="shared" si="139"/>
        <v>450000000</v>
      </c>
      <c r="R146" s="128">
        <f t="shared" si="139"/>
        <v>480000000</v>
      </c>
      <c r="S146" s="128">
        <f t="shared" si="139"/>
        <v>80000000</v>
      </c>
      <c r="T146" s="127">
        <f t="shared" si="139"/>
        <v>120000000</v>
      </c>
      <c r="U146" s="128">
        <f t="shared" si="139"/>
        <v>128000000</v>
      </c>
      <c r="V146" s="127">
        <f t="shared" si="139"/>
        <v>5000000000</v>
      </c>
      <c r="W146" s="127">
        <f t="shared" si="139"/>
        <v>1161806613</v>
      </c>
      <c r="X146" s="127">
        <f t="shared" si="139"/>
        <v>0</v>
      </c>
      <c r="Y146" s="127">
        <f t="shared" si="139"/>
        <v>687105289</v>
      </c>
      <c r="Z146" s="127">
        <f t="shared" si="139"/>
        <v>1770728185</v>
      </c>
      <c r="AA146" s="127">
        <f t="shared" si="139"/>
        <v>91899873</v>
      </c>
      <c r="AB146" s="127">
        <f t="shared" si="139"/>
        <v>2063755985</v>
      </c>
      <c r="AC146" s="129">
        <f t="shared" si="130"/>
        <v>0.19197836453363432</v>
      </c>
      <c r="AD146" s="130">
        <f t="shared" ref="AD146:AY146" si="140">SUM(AD139:AD145)</f>
        <v>6019454575</v>
      </c>
      <c r="AE146" s="130">
        <f t="shared" si="140"/>
        <v>328965376</v>
      </c>
      <c r="AF146" s="130">
        <f t="shared" si="140"/>
        <v>1658711193</v>
      </c>
      <c r="AG146" s="130">
        <f t="shared" si="140"/>
        <v>0</v>
      </c>
      <c r="AH146" s="130">
        <f t="shared" si="140"/>
        <v>0</v>
      </c>
      <c r="AI146" s="130">
        <f t="shared" si="140"/>
        <v>150000000</v>
      </c>
      <c r="AJ146" s="130">
        <f t="shared" si="140"/>
        <v>0</v>
      </c>
      <c r="AK146" s="130">
        <f t="shared" si="140"/>
        <v>360550119</v>
      </c>
      <c r="AL146" s="130">
        <f t="shared" si="140"/>
        <v>0</v>
      </c>
      <c r="AM146" s="130">
        <f t="shared" si="140"/>
        <v>0</v>
      </c>
      <c r="AN146" s="130">
        <f t="shared" si="140"/>
        <v>0</v>
      </c>
      <c r="AO146" s="130">
        <f t="shared" si="140"/>
        <v>0</v>
      </c>
      <c r="AP146" s="130">
        <f t="shared" si="140"/>
        <v>0</v>
      </c>
      <c r="AQ146" s="130">
        <f t="shared" si="140"/>
        <v>0</v>
      </c>
      <c r="AR146" s="130">
        <f t="shared" si="140"/>
        <v>0</v>
      </c>
      <c r="AS146" s="130">
        <f t="shared" si="140"/>
        <v>886380621</v>
      </c>
      <c r="AT146" s="130">
        <f t="shared" si="140"/>
        <v>269501946</v>
      </c>
      <c r="AU146" s="130">
        <f t="shared" si="140"/>
        <v>0</v>
      </c>
      <c r="AV146" s="130">
        <f t="shared" si="140"/>
        <v>114967657</v>
      </c>
      <c r="AW146" s="130">
        <f t="shared" si="140"/>
        <v>1426086525</v>
      </c>
      <c r="AX146" s="130">
        <f t="shared" si="140"/>
        <v>91899873</v>
      </c>
      <c r="AY146" s="130">
        <f t="shared" si="140"/>
        <v>732391265</v>
      </c>
      <c r="AZ146" s="131">
        <f t="shared" si="131"/>
        <v>0.80802163546636563</v>
      </c>
      <c r="BA146" s="130">
        <f t="shared" ref="BA146:BV146" si="141">SUM(BA139:BA145)</f>
        <v>25335404550</v>
      </c>
      <c r="BB146" s="130">
        <f t="shared" si="141"/>
        <v>3000</v>
      </c>
      <c r="BC146" s="130">
        <f t="shared" si="141"/>
        <v>1310699405</v>
      </c>
      <c r="BD146" s="130">
        <f t="shared" si="141"/>
        <v>0</v>
      </c>
      <c r="BE146" s="130">
        <f t="shared" si="141"/>
        <v>12000000000</v>
      </c>
      <c r="BF146" s="130">
        <f t="shared" si="141"/>
        <v>58000000</v>
      </c>
      <c r="BG146" s="130">
        <f t="shared" si="141"/>
        <v>244096406</v>
      </c>
      <c r="BH146" s="130">
        <f t="shared" si="141"/>
        <v>2310537681</v>
      </c>
      <c r="BI146" s="130">
        <f t="shared" si="141"/>
        <v>450000000</v>
      </c>
      <c r="BJ146" s="130">
        <f t="shared" si="141"/>
        <v>450000000</v>
      </c>
      <c r="BK146" s="130">
        <f t="shared" si="141"/>
        <v>450000000</v>
      </c>
      <c r="BL146" s="130">
        <f t="shared" si="141"/>
        <v>480000000</v>
      </c>
      <c r="BM146" s="130">
        <f t="shared" si="141"/>
        <v>80000000</v>
      </c>
      <c r="BN146" s="130">
        <f t="shared" si="141"/>
        <v>120000000</v>
      </c>
      <c r="BO146" s="130">
        <f t="shared" si="141"/>
        <v>128000000</v>
      </c>
      <c r="BP146" s="130">
        <f t="shared" si="141"/>
        <v>4113619379</v>
      </c>
      <c r="BQ146" s="130">
        <f t="shared" si="141"/>
        <v>892304667</v>
      </c>
      <c r="BR146" s="130">
        <f t="shared" si="141"/>
        <v>0</v>
      </c>
      <c r="BS146" s="130">
        <f t="shared" si="141"/>
        <v>572137632</v>
      </c>
      <c r="BT146" s="130">
        <f t="shared" si="141"/>
        <v>344641660</v>
      </c>
      <c r="BU146" s="130">
        <f t="shared" si="141"/>
        <v>0</v>
      </c>
      <c r="BV146" s="130">
        <f t="shared" si="141"/>
        <v>1331364720</v>
      </c>
      <c r="BW146" s="132">
        <f>+BX146/G146</f>
        <v>5.9466434423025016E-2</v>
      </c>
      <c r="BX146" s="133">
        <f t="shared" ref="BX146:CS146" si="142">SUM(BX139:BX145)</f>
        <v>1864561674</v>
      </c>
      <c r="BY146" s="133">
        <f t="shared" si="142"/>
        <v>0</v>
      </c>
      <c r="BZ146" s="133">
        <f t="shared" si="142"/>
        <v>1073720409</v>
      </c>
      <c r="CA146" s="133">
        <f t="shared" si="142"/>
        <v>0</v>
      </c>
      <c r="CB146" s="133">
        <f t="shared" si="142"/>
        <v>0</v>
      </c>
      <c r="CC146" s="133">
        <f t="shared" si="142"/>
        <v>125960004</v>
      </c>
      <c r="CD146" s="133">
        <f t="shared" si="142"/>
        <v>0</v>
      </c>
      <c r="CE146" s="133">
        <f t="shared" si="142"/>
        <v>66980944</v>
      </c>
      <c r="CF146" s="133">
        <f t="shared" si="142"/>
        <v>0</v>
      </c>
      <c r="CG146" s="133">
        <f t="shared" si="142"/>
        <v>0</v>
      </c>
      <c r="CH146" s="133">
        <f t="shared" si="142"/>
        <v>0</v>
      </c>
      <c r="CI146" s="133">
        <f t="shared" si="142"/>
        <v>0</v>
      </c>
      <c r="CJ146" s="133">
        <f t="shared" si="142"/>
        <v>0</v>
      </c>
      <c r="CK146" s="133">
        <f t="shared" si="142"/>
        <v>0</v>
      </c>
      <c r="CL146" s="133">
        <f t="shared" si="142"/>
        <v>0</v>
      </c>
      <c r="CM146" s="133">
        <f t="shared" si="142"/>
        <v>28032000</v>
      </c>
      <c r="CN146" s="133">
        <f t="shared" si="142"/>
        <v>170754527</v>
      </c>
      <c r="CO146" s="133">
        <f t="shared" si="142"/>
        <v>0</v>
      </c>
      <c r="CP146" s="133">
        <f t="shared" si="142"/>
        <v>69287137</v>
      </c>
      <c r="CQ146" s="133">
        <f t="shared" si="142"/>
        <v>65626666</v>
      </c>
      <c r="CR146" s="133">
        <f t="shared" si="142"/>
        <v>0</v>
      </c>
      <c r="CS146" s="133">
        <f t="shared" si="142"/>
        <v>264199987</v>
      </c>
      <c r="CT146" s="134">
        <f t="shared" si="135"/>
        <v>0.94053356557697498</v>
      </c>
      <c r="CU146" s="127">
        <f t="shared" ref="CU146:DP146" ca="1" si="143">SUM(CU139:CU145)</f>
        <v>29490297451</v>
      </c>
      <c r="CV146" s="127">
        <f t="shared" ca="1" si="143"/>
        <v>328968376</v>
      </c>
      <c r="CW146" s="127">
        <f t="shared" si="143"/>
        <v>1895690189</v>
      </c>
      <c r="CX146" s="127">
        <f t="shared" si="143"/>
        <v>0</v>
      </c>
      <c r="CY146" s="127">
        <f t="shared" si="143"/>
        <v>12000000000</v>
      </c>
      <c r="CZ146" s="127">
        <f t="shared" si="143"/>
        <v>82039996</v>
      </c>
      <c r="DA146" s="127">
        <f t="shared" si="143"/>
        <v>244096406</v>
      </c>
      <c r="DB146" s="127">
        <f t="shared" si="143"/>
        <v>2604106856</v>
      </c>
      <c r="DC146" s="127">
        <f t="shared" si="143"/>
        <v>450000000</v>
      </c>
      <c r="DD146" s="127">
        <f t="shared" si="143"/>
        <v>450000000</v>
      </c>
      <c r="DE146" s="127">
        <f t="shared" si="143"/>
        <v>450000000</v>
      </c>
      <c r="DF146" s="127">
        <f t="shared" si="143"/>
        <v>480000000</v>
      </c>
      <c r="DG146" s="127">
        <f t="shared" si="143"/>
        <v>80000000</v>
      </c>
      <c r="DH146" s="127">
        <f t="shared" si="143"/>
        <v>120000000</v>
      </c>
      <c r="DI146" s="127">
        <f t="shared" si="143"/>
        <v>128000000</v>
      </c>
      <c r="DJ146" s="127">
        <f t="shared" si="143"/>
        <v>4971968000</v>
      </c>
      <c r="DK146" s="127">
        <f t="shared" si="143"/>
        <v>991052086</v>
      </c>
      <c r="DL146" s="127">
        <f t="shared" si="143"/>
        <v>0</v>
      </c>
      <c r="DM146" s="127">
        <f t="shared" si="143"/>
        <v>617818152</v>
      </c>
      <c r="DN146" s="127">
        <f t="shared" si="143"/>
        <v>1705101519</v>
      </c>
      <c r="DO146" s="127">
        <f t="shared" si="143"/>
        <v>91899873</v>
      </c>
      <c r="DP146" s="127">
        <f t="shared" si="143"/>
        <v>1799555998</v>
      </c>
      <c r="DR146" t="str">
        <f>+'[2]P. ACCIÓN CONSOLIDADO 2018  '!$DR$137</f>
        <v>PLANEACIÓN</v>
      </c>
      <c r="DS146" s="32">
        <f t="shared" si="137"/>
        <v>1691270473</v>
      </c>
      <c r="DT146" s="32">
        <f t="shared" si="138"/>
        <v>376632389</v>
      </c>
      <c r="DU146" s="181">
        <f>+BW144</f>
        <v>0.22269199102845094</v>
      </c>
    </row>
    <row r="147" spans="3:125" ht="15" thickTop="1" x14ac:dyDescent="0.3">
      <c r="C147" s="278"/>
      <c r="D147" s="278"/>
      <c r="E147" s="279"/>
      <c r="F147" s="280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2"/>
      <c r="S147" s="282"/>
      <c r="T147" s="281"/>
      <c r="U147" s="282"/>
      <c r="V147" s="281"/>
      <c r="W147" s="281"/>
      <c r="X147" s="281"/>
      <c r="Y147" s="281"/>
      <c r="Z147" s="281"/>
      <c r="AA147" s="281"/>
      <c r="AB147" s="281"/>
      <c r="AC147" s="283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1"/>
      <c r="AU147" s="281"/>
      <c r="AV147" s="281"/>
      <c r="AW147" s="281"/>
      <c r="AX147" s="281"/>
      <c r="AY147" s="281"/>
      <c r="AZ147" s="284"/>
      <c r="BA147" s="281"/>
      <c r="BB147" s="281"/>
      <c r="BC147" s="281"/>
      <c r="BD147" s="281"/>
      <c r="BE147" s="281"/>
      <c r="BF147" s="281"/>
      <c r="BG147" s="281"/>
      <c r="BH147" s="281"/>
      <c r="BI147" s="281"/>
      <c r="BJ147" s="281"/>
      <c r="BK147" s="281"/>
      <c r="BL147" s="281"/>
      <c r="BM147" s="281"/>
      <c r="BN147" s="281"/>
      <c r="BO147" s="281"/>
      <c r="BP147" s="281"/>
      <c r="BQ147" s="281"/>
      <c r="BR147" s="281"/>
      <c r="BS147" s="281"/>
      <c r="BT147" s="281"/>
      <c r="BU147" s="281"/>
      <c r="BV147" s="281"/>
      <c r="BW147" s="285"/>
      <c r="BX147" s="286"/>
      <c r="BY147" s="286"/>
      <c r="BZ147" s="286"/>
      <c r="CA147" s="286"/>
      <c r="CB147" s="286"/>
      <c r="CC147" s="286"/>
      <c r="CD147" s="286"/>
      <c r="CE147" s="286"/>
      <c r="CF147" s="286"/>
      <c r="CG147" s="286"/>
      <c r="CH147" s="286"/>
      <c r="CI147" s="286"/>
      <c r="CJ147" s="286"/>
      <c r="CK147" s="286"/>
      <c r="CL147" s="286"/>
      <c r="CM147" s="286"/>
      <c r="CN147" s="286"/>
      <c r="CO147" s="286"/>
      <c r="CP147" s="286"/>
      <c r="CQ147" s="286"/>
      <c r="CR147" s="286"/>
      <c r="CS147" s="286"/>
      <c r="CT147" s="287"/>
      <c r="CU147" s="281"/>
      <c r="CV147" s="281"/>
      <c r="CW147" s="281"/>
      <c r="CX147" s="281"/>
      <c r="CY147" s="281"/>
      <c r="CZ147" s="281"/>
      <c r="DA147" s="281"/>
      <c r="DB147" s="281"/>
      <c r="DC147" s="281"/>
      <c r="DD147" s="281"/>
      <c r="DE147" s="281"/>
      <c r="DF147" s="281"/>
      <c r="DG147" s="281"/>
      <c r="DH147" s="281"/>
      <c r="DI147" s="281"/>
      <c r="DJ147" s="281"/>
      <c r="DK147" s="281"/>
      <c r="DL147" s="281"/>
      <c r="DM147" s="281"/>
      <c r="DN147" s="281"/>
      <c r="DO147" s="281"/>
      <c r="DP147" s="281"/>
      <c r="DR147" s="288" t="s">
        <v>401</v>
      </c>
      <c r="DS147" s="32">
        <f>+G145</f>
        <v>3766205842</v>
      </c>
      <c r="DT147" s="32">
        <f>+BX145</f>
        <v>576971524</v>
      </c>
      <c r="DU147" s="181">
        <f>+BW145</f>
        <v>0.15319702326562321</v>
      </c>
    </row>
    <row r="148" spans="3:125" x14ac:dyDescent="0.3">
      <c r="DR148" s="179" t="s">
        <v>14</v>
      </c>
      <c r="DS148" s="32">
        <f>DS141+DS142+DS143+DS144+DS145+DS146+DS147</f>
        <v>31354859125</v>
      </c>
      <c r="DT148" s="32">
        <f>DT141+DT142+DT143+DT144+DT145+DT146+DT147</f>
        <v>1864561674</v>
      </c>
      <c r="DU148" s="181">
        <f>+BW146</f>
        <v>5.9466434423025016E-2</v>
      </c>
    </row>
  </sheetData>
  <mergeCells count="73">
    <mergeCell ref="Q1:Q3"/>
    <mergeCell ref="C1:F1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S1:S3"/>
    <mergeCell ref="T1:T3"/>
    <mergeCell ref="U1:U3"/>
    <mergeCell ref="V1:V3"/>
    <mergeCell ref="W1:W3"/>
    <mergeCell ref="AZ1:BA2"/>
    <mergeCell ref="BW1:BZ2"/>
    <mergeCell ref="CT1:CU2"/>
    <mergeCell ref="A2:A3"/>
    <mergeCell ref="B2:B3"/>
    <mergeCell ref="C2:C3"/>
    <mergeCell ref="D2:D3"/>
    <mergeCell ref="E2:E3"/>
    <mergeCell ref="F2:F3"/>
    <mergeCell ref="X1:X3"/>
    <mergeCell ref="Y1:Y3"/>
    <mergeCell ref="Z1:Z3"/>
    <mergeCell ref="AA1:AA3"/>
    <mergeCell ref="AB1:AB3"/>
    <mergeCell ref="AC1:AD2"/>
    <mergeCell ref="R1:R3"/>
    <mergeCell ref="A57:A70"/>
    <mergeCell ref="B57:B60"/>
    <mergeCell ref="B61:B69"/>
    <mergeCell ref="B4:B9"/>
    <mergeCell ref="B10:B13"/>
    <mergeCell ref="B14:B18"/>
    <mergeCell ref="B19:B23"/>
    <mergeCell ref="B24:B28"/>
    <mergeCell ref="B29:B30"/>
    <mergeCell ref="B31:B32"/>
    <mergeCell ref="B33:B36"/>
    <mergeCell ref="B37:E37"/>
    <mergeCell ref="B38:B41"/>
    <mergeCell ref="B42:B48"/>
    <mergeCell ref="A102:A113"/>
    <mergeCell ref="B102:B104"/>
    <mergeCell ref="B108:B109"/>
    <mergeCell ref="B71:B72"/>
    <mergeCell ref="A73:A77"/>
    <mergeCell ref="B73:B74"/>
    <mergeCell ref="B78:E78"/>
    <mergeCell ref="A79:A90"/>
    <mergeCell ref="B79:B81"/>
    <mergeCell ref="B85:B92"/>
    <mergeCell ref="A93:A96"/>
    <mergeCell ref="B93:B94"/>
    <mergeCell ref="A97:A100"/>
    <mergeCell ref="B99:B100"/>
    <mergeCell ref="B101:F101"/>
    <mergeCell ref="A118:A126"/>
    <mergeCell ref="B119:B120"/>
    <mergeCell ref="B121:B126"/>
    <mergeCell ref="A127:A134"/>
    <mergeCell ref="B127:B130"/>
    <mergeCell ref="B133:B134"/>
    <mergeCell ref="B135:D135"/>
    <mergeCell ref="C137:E137"/>
    <mergeCell ref="C146:D146"/>
    <mergeCell ref="B114:B116"/>
    <mergeCell ref="B117:F117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ENERO 2019</vt:lpstr>
      <vt:lpstr>P. ACCIÓN 31 ENERO</vt:lpstr>
      <vt:lpstr>P. ACCIÓN CONSOLIDADO</vt:lpstr>
      <vt:lpstr>'P. ACCIÓN 31 ENERO'!Títulos_a_imprimir</vt:lpstr>
      <vt:lpstr>'P. ACCIÓN A ENERO 2019'!Títulos_a_imprimir</vt:lpstr>
      <vt:lpstr>'P. ACCIÓN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2019-03-07T22:30:51Z</dcterms:created>
  <dcterms:modified xsi:type="dcterms:W3CDTF">2019-03-08T22:30:10Z</dcterms:modified>
</cp:coreProperties>
</file>